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B0EC21A4-C9F8-4A18-80D0-13987E7AB28A}" xr6:coauthVersionLast="45" xr6:coauthVersionMax="45" xr10:uidLastSave="{00000000-0000-0000-0000-000000000000}"/>
  <bookViews>
    <workbookView xWindow="-120" yWindow="-120" windowWidth="29040" windowHeight="17640" xr2:uid="{509F92B1-6ACD-471F-B379-1AA34F4DA7E0}"/>
  </bookViews>
  <sheets>
    <sheet name="128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E4" i="1"/>
  <c r="G4" i="1"/>
  <c r="G16" i="1" s="1"/>
  <c r="H4" i="1"/>
  <c r="I4" i="1"/>
  <c r="J4" i="1"/>
  <c r="J16" i="1" s="1"/>
  <c r="B5" i="1"/>
  <c r="E5" i="1"/>
  <c r="G5" i="1"/>
  <c r="H5" i="1"/>
  <c r="I5" i="1"/>
  <c r="J5" i="1"/>
  <c r="B6" i="1"/>
  <c r="E6" i="1"/>
  <c r="G6" i="1"/>
  <c r="H6" i="1"/>
  <c r="I6" i="1"/>
  <c r="J6" i="1"/>
  <c r="B7" i="1"/>
  <c r="E7" i="1"/>
  <c r="G7" i="1"/>
  <c r="H7" i="1"/>
  <c r="I7" i="1"/>
  <c r="J7" i="1"/>
  <c r="B8" i="1"/>
  <c r="E8" i="1"/>
  <c r="G8" i="1"/>
  <c r="B9" i="1"/>
  <c r="E9" i="1"/>
  <c r="G9" i="1"/>
  <c r="B10" i="1"/>
  <c r="E10" i="1"/>
  <c r="G10" i="1"/>
  <c r="B11" i="1"/>
  <c r="E11" i="1"/>
  <c r="G11" i="1"/>
  <c r="B12" i="1"/>
  <c r="E12" i="1"/>
  <c r="G12" i="1"/>
  <c r="B13" i="1"/>
  <c r="E13" i="1"/>
  <c r="G13" i="1"/>
  <c r="B14" i="1"/>
  <c r="E14" i="1"/>
  <c r="G14" i="1"/>
  <c r="B15" i="1"/>
  <c r="E15" i="1"/>
  <c r="G15" i="1"/>
</calcChain>
</file>

<file path=xl/sharedStrings.xml><?xml version="1.0" encoding="utf-8"?>
<sst xmlns="http://schemas.openxmlformats.org/spreadsheetml/2006/main" count="28" uniqueCount="28">
  <si>
    <t>В ЕПД за март 2020 г.</t>
  </si>
  <si>
    <t>В ЕПД за декабрь 2017 г.</t>
  </si>
  <si>
    <t>Декабрь 2017 г.</t>
  </si>
  <si>
    <t>Ноябрь 2017 г.</t>
  </si>
  <si>
    <t>Октябрь 2017 г.</t>
  </si>
  <si>
    <t>Сентябрь 2017 г.</t>
  </si>
  <si>
    <t>Август 2017 г.</t>
  </si>
  <si>
    <t>Июль 2017 г.</t>
  </si>
  <si>
    <t>Июнь 2017 г.</t>
  </si>
  <si>
    <t>Май 2017 г.</t>
  </si>
  <si>
    <t>Апрель 2017 г.</t>
  </si>
  <si>
    <t>Март 2017 г.</t>
  </si>
  <si>
    <t>Февраль 2017 г.</t>
  </si>
  <si>
    <t>Январь 2017 г.</t>
  </si>
  <si>
    <t>9=8-7</t>
  </si>
  <si>
    <t>6=4-5</t>
  </si>
  <si>
    <t>4=(3*1)*2</t>
  </si>
  <si>
    <t>Доначисление за 2017 год.</t>
  </si>
  <si>
    <t>Расчет по решению суда период 31.01.2017-25.04.2017, 0,0259 Гкал/кв. м., тариф 1968,13</t>
  </si>
  <si>
    <t>Фактически за период 31.01.2017-25.04.2017</t>
  </si>
  <si>
    <t>Перерасчет за  2017 г.</t>
  </si>
  <si>
    <t>Начислено в  2017 г.</t>
  </si>
  <si>
    <t>Фактически за 2017 г., руб.</t>
  </si>
  <si>
    <t>Среднемесячное потребление за 2017 г., Гкал на 1кв. м.</t>
  </si>
  <si>
    <t>Тариф, руб.</t>
  </si>
  <si>
    <t>Общая площадь помещения, кв. м.</t>
  </si>
  <si>
    <t>Площадь помещения:</t>
  </si>
  <si>
    <t>128-2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</si>
</sst>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sz val="8"/>
      <color indexed="59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2" fontId="2" fillId="0" borderId="1" xfId="0" applyNumberFormat="1" applyFont="1" applyBorder="1"/>
    <xf numFmtId="0" fontId="2" fillId="0" borderId="0" xfId="0" applyFont="1"/>
    <xf numFmtId="2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164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4" fontId="3" fillId="0" borderId="1" xfId="2" applyNumberForma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0" fontId="1" fillId="0" borderId="0" xfId="0" applyFont="1"/>
  </cellXfs>
  <cellStyles count="3">
    <cellStyle name="Обычный" xfId="0" builtinId="0"/>
    <cellStyle name="Обычный_Лист1" xfId="2" xr:uid="{16CE5997-0496-408E-88DF-8C4A6BB95CC9}"/>
    <cellStyle name="Обычный_Лист5" xfId="1" xr:uid="{3197EB0B-E730-43ED-B7DB-16065D4779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6930B-6C33-4C44-A81E-C6C7B802A083}">
  <dimension ref="A1:J16"/>
  <sheetViews>
    <sheetView tabSelected="1" workbookViewId="0">
      <selection activeCell="B1" sqref="B1"/>
    </sheetView>
  </sheetViews>
  <sheetFormatPr defaultRowHeight="15" x14ac:dyDescent="0.25"/>
  <cols>
    <col min="1" max="1" width="18" customWidth="1"/>
    <col min="2" max="2" width="10.28515625" customWidth="1"/>
    <col min="3" max="3" width="10.42578125" customWidth="1"/>
    <col min="4" max="4" width="13.7109375" customWidth="1"/>
    <col min="5" max="5" width="10.42578125" customWidth="1"/>
    <col min="7" max="8" width="10.140625" customWidth="1"/>
    <col min="9" max="9" width="15.7109375" customWidth="1"/>
    <col min="10" max="10" width="9.140625" customWidth="1"/>
  </cols>
  <sheetData>
    <row r="1" spans="1:10" x14ac:dyDescent="0.25">
      <c r="A1" t="s">
        <v>27</v>
      </c>
      <c r="B1" s="11" t="s">
        <v>26</v>
      </c>
      <c r="D1">
        <v>38.299999999999997</v>
      </c>
    </row>
    <row r="2" spans="1:10" ht="67.5" x14ac:dyDescent="0.25">
      <c r="A2" s="9"/>
      <c r="B2" s="9" t="s">
        <v>25</v>
      </c>
      <c r="C2" s="9" t="s">
        <v>24</v>
      </c>
      <c r="D2" s="9" t="s">
        <v>23</v>
      </c>
      <c r="E2" s="9" t="s">
        <v>22</v>
      </c>
      <c r="F2" s="9" t="s">
        <v>21</v>
      </c>
      <c r="G2" s="9" t="s">
        <v>20</v>
      </c>
      <c r="H2" s="9" t="s">
        <v>19</v>
      </c>
      <c r="I2" s="9" t="s">
        <v>18</v>
      </c>
      <c r="J2" s="9" t="s">
        <v>17</v>
      </c>
    </row>
    <row r="3" spans="1:10" x14ac:dyDescent="0.25">
      <c r="A3" s="9"/>
      <c r="B3" s="9">
        <v>1</v>
      </c>
      <c r="C3" s="9">
        <v>2</v>
      </c>
      <c r="D3" s="9">
        <v>3</v>
      </c>
      <c r="E3" s="9" t="s">
        <v>16</v>
      </c>
      <c r="F3" s="9">
        <v>5</v>
      </c>
      <c r="G3" s="9" t="s">
        <v>15</v>
      </c>
      <c r="H3" s="9">
        <v>7</v>
      </c>
      <c r="I3" s="9">
        <v>8</v>
      </c>
      <c r="J3" s="9" t="s">
        <v>14</v>
      </c>
    </row>
    <row r="4" spans="1:10" x14ac:dyDescent="0.25">
      <c r="A4" s="9" t="s">
        <v>13</v>
      </c>
      <c r="B4" s="8">
        <f>$D$1</f>
        <v>38.299999999999997</v>
      </c>
      <c r="C4" s="8">
        <v>1665.48</v>
      </c>
      <c r="D4" s="7">
        <v>3.4221963274201697E-2</v>
      </c>
      <c r="E4" s="6">
        <f>(D4*B4)*C4</f>
        <v>2182.9466235870377</v>
      </c>
      <c r="F4" s="6">
        <v>1026.98</v>
      </c>
      <c r="G4" s="3">
        <f>E4-F4</f>
        <v>1155.9666235870377</v>
      </c>
      <c r="H4" s="5">
        <f>ROUND(E4/31,2)</f>
        <v>70.42</v>
      </c>
      <c r="I4" s="5">
        <f>ROUND(((0.0151*12/7)*B4)*1968.13/31,2)</f>
        <v>62.94</v>
      </c>
      <c r="J4" s="1">
        <f>I4-H4</f>
        <v>-7.480000000000004</v>
      </c>
    </row>
    <row r="5" spans="1:10" x14ac:dyDescent="0.25">
      <c r="A5" s="9" t="s">
        <v>12</v>
      </c>
      <c r="B5" s="8">
        <f>$D$1</f>
        <v>38.299999999999997</v>
      </c>
      <c r="C5" s="8">
        <v>1665.48</v>
      </c>
      <c r="D5" s="7">
        <v>2.7373046345438981E-2</v>
      </c>
      <c r="E5" s="6">
        <f>(D5*B5)*C5</f>
        <v>1746.0687050094857</v>
      </c>
      <c r="F5" s="6">
        <v>1027.5999999999999</v>
      </c>
      <c r="G5" s="3">
        <f>E5-F5</f>
        <v>718.4687050094858</v>
      </c>
      <c r="H5" s="10">
        <f>E5</f>
        <v>1746.0687050094857</v>
      </c>
      <c r="I5" s="5">
        <f>ROUND(((0.0151*12/7)*B5)*1968.13,2)</f>
        <v>1951.25</v>
      </c>
      <c r="J5" s="1">
        <f>I5-H5</f>
        <v>205.18129499051429</v>
      </c>
    </row>
    <row r="6" spans="1:10" x14ac:dyDescent="0.25">
      <c r="A6" s="9" t="s">
        <v>11</v>
      </c>
      <c r="B6" s="8">
        <f>$D$1</f>
        <v>38.299999999999997</v>
      </c>
      <c r="C6" s="8">
        <v>1665.48</v>
      </c>
      <c r="D6" s="7">
        <v>2.1750683048231179E-2</v>
      </c>
      <c r="E6" s="6">
        <f>(D6*B6)*C6</f>
        <v>1387.4300472013369</v>
      </c>
      <c r="F6" s="6">
        <v>1027.5999999999999</v>
      </c>
      <c r="G6" s="3">
        <f>E6-F6</f>
        <v>359.83004720133704</v>
      </c>
      <c r="H6" s="10">
        <f>E6</f>
        <v>1387.4300472013369</v>
      </c>
      <c r="I6" s="5">
        <f>ROUND(((0.0151*12/7)*B6)*1968.13,2)</f>
        <v>1951.25</v>
      </c>
      <c r="J6" s="1">
        <f>I6-H6</f>
        <v>563.81995279866305</v>
      </c>
    </row>
    <row r="7" spans="1:10" x14ac:dyDescent="0.25">
      <c r="A7" s="9" t="s">
        <v>10</v>
      </c>
      <c r="B7" s="8">
        <f>$D$1</f>
        <v>38.299999999999997</v>
      </c>
      <c r="C7" s="8">
        <v>1665.48</v>
      </c>
      <c r="D7" s="7">
        <v>1.412927812181269E-2</v>
      </c>
      <c r="E7" s="6">
        <f>(D7*B7)*C7</f>
        <v>901.27675383792564</v>
      </c>
      <c r="F7" s="6">
        <v>1027.5999999999999</v>
      </c>
      <c r="G7" s="3">
        <f>E7-F7</f>
        <v>-126.32324616207427</v>
      </c>
      <c r="H7" s="5">
        <f>ROUND(E7/30*25,2)</f>
        <v>751.06</v>
      </c>
      <c r="I7" s="5">
        <f>ROUND(((0.0151*12/7)*B7)*1968.13/30*25,2)</f>
        <v>1626.04</v>
      </c>
      <c r="J7" s="1">
        <f>I7-H7</f>
        <v>874.98</v>
      </c>
    </row>
    <row r="8" spans="1:10" x14ac:dyDescent="0.25">
      <c r="A8" s="9" t="s">
        <v>9</v>
      </c>
      <c r="B8" s="8">
        <f>$D$1</f>
        <v>38.299999999999997</v>
      </c>
      <c r="C8" s="8">
        <v>1665.48</v>
      </c>
      <c r="D8" s="7">
        <v>6.7021496641068087E-3</v>
      </c>
      <c r="E8" s="6">
        <f>(D8*B8)*C8</f>
        <v>427.51594532468403</v>
      </c>
      <c r="F8" s="6">
        <v>1027.5999999999999</v>
      </c>
      <c r="G8" s="3">
        <f>E8-F8</f>
        <v>-600.08405467531588</v>
      </c>
      <c r="H8" s="5"/>
      <c r="I8" s="5"/>
      <c r="J8" s="5"/>
    </row>
    <row r="9" spans="1:10" x14ac:dyDescent="0.25">
      <c r="A9" s="9" t="s">
        <v>8</v>
      </c>
      <c r="B9" s="8">
        <f>$D$1</f>
        <v>38.299999999999997</v>
      </c>
      <c r="C9" s="8">
        <v>1665.48</v>
      </c>
      <c r="D9" s="7">
        <v>0</v>
      </c>
      <c r="E9" s="6">
        <f>(D9*B9)*C9</f>
        <v>0</v>
      </c>
      <c r="F9" s="6">
        <v>1027.5999999999999</v>
      </c>
      <c r="G9" s="3">
        <f>E9-F9</f>
        <v>-1027.5999999999999</v>
      </c>
      <c r="H9" s="5"/>
      <c r="I9" s="5"/>
      <c r="J9" s="5"/>
    </row>
    <row r="10" spans="1:10" x14ac:dyDescent="0.25">
      <c r="A10" s="9" t="s">
        <v>7</v>
      </c>
      <c r="B10" s="8">
        <f>$D$1</f>
        <v>38.299999999999997</v>
      </c>
      <c r="C10" s="8">
        <v>1665.48</v>
      </c>
      <c r="D10" s="7">
        <v>0</v>
      </c>
      <c r="E10" s="6">
        <f>(D10*B10)*C10</f>
        <v>0</v>
      </c>
      <c r="F10" s="6">
        <v>1075.3800000000001</v>
      </c>
      <c r="G10" s="3">
        <f>E10-F10</f>
        <v>-1075.3800000000001</v>
      </c>
      <c r="H10" s="5"/>
      <c r="I10" s="5"/>
      <c r="J10" s="5"/>
    </row>
    <row r="11" spans="1:10" x14ac:dyDescent="0.25">
      <c r="A11" s="9" t="s">
        <v>6</v>
      </c>
      <c r="B11" s="8">
        <f>$D$1</f>
        <v>38.299999999999997</v>
      </c>
      <c r="C11" s="8">
        <v>2059.7399999999998</v>
      </c>
      <c r="D11" s="7">
        <v>0</v>
      </c>
      <c r="E11" s="6">
        <f>(D11*B11)*C11</f>
        <v>0</v>
      </c>
      <c r="F11" s="6">
        <v>1270.8599999999999</v>
      </c>
      <c r="G11" s="3">
        <f>E11-F11</f>
        <v>-1270.8599999999999</v>
      </c>
      <c r="H11" s="5"/>
      <c r="I11" s="5"/>
      <c r="J11" s="5"/>
    </row>
    <row r="12" spans="1:10" x14ac:dyDescent="0.25">
      <c r="A12" s="9" t="s">
        <v>5</v>
      </c>
      <c r="B12" s="8">
        <f>$D$1</f>
        <v>38.299999999999997</v>
      </c>
      <c r="C12" s="8">
        <v>2059.7399999999998</v>
      </c>
      <c r="D12" s="7">
        <v>1.0870124177926668E-3</v>
      </c>
      <c r="E12" s="6">
        <f>(D12*B12)*C12</f>
        <v>85.752281269349439</v>
      </c>
      <c r="F12" s="6">
        <v>1270.8599999999999</v>
      </c>
      <c r="G12" s="3">
        <f>E12-F12</f>
        <v>-1185.1077187306505</v>
      </c>
      <c r="H12" s="5"/>
      <c r="I12" s="5"/>
      <c r="J12" s="5"/>
    </row>
    <row r="13" spans="1:10" x14ac:dyDescent="0.25">
      <c r="A13" s="9" t="s">
        <v>4</v>
      </c>
      <c r="B13" s="8">
        <f>$D$1</f>
        <v>38.299999999999997</v>
      </c>
      <c r="C13" s="8">
        <v>2059.7399999999998</v>
      </c>
      <c r="D13" s="7">
        <v>1.1182041814922553E-2</v>
      </c>
      <c r="E13" s="6">
        <f>(D13*B13)*C13</f>
        <v>882.12938434136652</v>
      </c>
      <c r="F13" s="6">
        <v>1270.8599999999999</v>
      </c>
      <c r="G13" s="3">
        <f>E13-F13</f>
        <v>-388.73061565863338</v>
      </c>
      <c r="H13" s="5"/>
      <c r="I13" s="5"/>
      <c r="J13" s="5"/>
    </row>
    <row r="14" spans="1:10" x14ac:dyDescent="0.25">
      <c r="A14" s="9" t="s">
        <v>3</v>
      </c>
      <c r="B14" s="8">
        <f>$D$1</f>
        <v>38.299999999999997</v>
      </c>
      <c r="C14" s="8">
        <v>2059.7399999999998</v>
      </c>
      <c r="D14" s="7">
        <v>2.2896743608354666E-2</v>
      </c>
      <c r="E14" s="6">
        <f>(D14*B14)*C14</f>
        <v>1806.2792714391142</v>
      </c>
      <c r="F14" s="6">
        <v>1270.8599999999999</v>
      </c>
      <c r="G14" s="3">
        <f>E14-F14</f>
        <v>535.41927143911425</v>
      </c>
      <c r="H14" s="5"/>
      <c r="I14" s="5"/>
      <c r="J14" s="5"/>
    </row>
    <row r="15" spans="1:10" x14ac:dyDescent="0.25">
      <c r="A15" s="9" t="s">
        <v>2</v>
      </c>
      <c r="B15" s="8">
        <f>$D$1</f>
        <v>38.299999999999997</v>
      </c>
      <c r="C15" s="8">
        <v>2059.7399999999998</v>
      </c>
      <c r="D15" s="7">
        <v>2.438552219699168E-2</v>
      </c>
      <c r="E15" s="6">
        <f>(D15*B15)*C15</f>
        <v>1923.7260992682116</v>
      </c>
      <c r="F15" s="6">
        <v>1270.8599999999999</v>
      </c>
      <c r="G15" s="3">
        <f>E15-F15</f>
        <v>652.86609926821166</v>
      </c>
      <c r="H15" s="5"/>
      <c r="I15" s="5"/>
      <c r="J15" s="5"/>
    </row>
    <row r="16" spans="1:10" x14ac:dyDescent="0.25">
      <c r="E16" s="4" t="s">
        <v>1</v>
      </c>
      <c r="G16" s="3">
        <f>SUM(G4:G15)</f>
        <v>-2251.5348887214873</v>
      </c>
      <c r="H16" s="2"/>
      <c r="I16" s="2" t="s">
        <v>0</v>
      </c>
      <c r="J16" s="1">
        <f>SUM(J4:J15)</f>
        <v>1636.5012477891773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Sv</cp:lastModifiedBy>
  <dcterms:created xsi:type="dcterms:W3CDTF">2020-04-17T16:53:01Z</dcterms:created>
  <dcterms:modified xsi:type="dcterms:W3CDTF">2020-04-17T16:53:07Z</dcterms:modified>
</cp:coreProperties>
</file>