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VC\ЕРЦ\Семенов\БТ\август\"/>
    </mc:Choice>
  </mc:AlternateContent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" i="1" l="1"/>
  <c r="K26" i="1" l="1"/>
  <c r="K33" i="1" l="1"/>
  <c r="L26" i="1" s="1"/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3" i="1"/>
  <c r="K25" i="1" l="1"/>
  <c r="L25" i="1"/>
  <c r="L27" i="1" s="1"/>
  <c r="L28" i="1" s="1"/>
  <c r="K27" i="1" l="1"/>
  <c r="K28" i="1" s="1"/>
  <c r="M28" i="1" s="1"/>
</calcChain>
</file>

<file path=xl/sharedStrings.xml><?xml version="1.0" encoding="utf-8"?>
<sst xmlns="http://schemas.openxmlformats.org/spreadsheetml/2006/main" count="69" uniqueCount="32">
  <si>
    <t>Ввод 1</t>
  </si>
  <si>
    <t>ВРУ-1</t>
  </si>
  <si>
    <t>Меркурий 234</t>
  </si>
  <si>
    <t>Ввод 2</t>
  </si>
  <si>
    <t>АВР2 (ОЭК)</t>
  </si>
  <si>
    <t>Меркурий 236</t>
  </si>
  <si>
    <t>ВРУ 2</t>
  </si>
  <si>
    <t>Меркурий 334</t>
  </si>
  <si>
    <t>АВР</t>
  </si>
  <si>
    <t>ВРУ-3</t>
  </si>
  <si>
    <t>ВРУ-4</t>
  </si>
  <si>
    <t>ВРУ-ИТП</t>
  </si>
  <si>
    <t>ВРУ-5</t>
  </si>
  <si>
    <t>ВРУ-6</t>
  </si>
  <si>
    <t>Наименование потребителя</t>
  </si>
  <si>
    <t>№ Ввода</t>
  </si>
  <si>
    <t>Место установки</t>
  </si>
  <si>
    <t>Тип ПУ</t>
  </si>
  <si>
    <t>Заводской номер ПУ</t>
  </si>
  <si>
    <t>Коэфициент трансформации</t>
  </si>
  <si>
    <t>Показания июль 2023</t>
  </si>
  <si>
    <t>Т1</t>
  </si>
  <si>
    <t>Т2</t>
  </si>
  <si>
    <t>Показания август 2023</t>
  </si>
  <si>
    <t>Расход август 2023</t>
  </si>
  <si>
    <t>Дом</t>
  </si>
  <si>
    <t>ИПУ</t>
  </si>
  <si>
    <t>НА ОДН</t>
  </si>
  <si>
    <t>НА ОДН (руб.)</t>
  </si>
  <si>
    <t>Тариф</t>
  </si>
  <si>
    <t>Сумма начислений</t>
  </si>
  <si>
    <t>Объем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</si>
</sst>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.00\ _₽_-;\-* #,##0.00\ _₽_-;_-* &quot;-&quot;??\ _₽_-;_-@_-"/>
    <numFmt numFmtId="165" formatCode="#,##0.000"/>
    <numFmt numFmtId="166" formatCode="0.000"/>
    <numFmt numFmtId="167" formatCode="_-* #,##0.000_-;\-* #,##0.000_-;_-* &quot;-&quot;??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name val="Arial"/>
      <family val="2"/>
    </font>
    <font>
      <sz val="8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41">
    <xf numFmtId="0" fontId="0" fillId="0" borderId="0" xfId="0"/>
    <xf numFmtId="0" fontId="1" fillId="3" borderId="1" xfId="1" applyFill="1" applyBorder="1" applyAlignment="1">
      <alignment horizontal="center" vertical="center"/>
    </xf>
    <xf numFmtId="0" fontId="1" fillId="3" borderId="1" xfId="1" applyFill="1" applyBorder="1" applyAlignment="1">
      <alignment vertical="center"/>
    </xf>
    <xf numFmtId="0" fontId="1" fillId="3" borderId="1" xfId="1" applyFill="1" applyBorder="1" applyAlignment="1">
      <alignment horizontal="center" vertical="center" wrapText="1"/>
    </xf>
    <xf numFmtId="0" fontId="1" fillId="3" borderId="5" xfId="1" applyNumberFormat="1" applyFill="1" applyBorder="1" applyAlignment="1">
      <alignment horizontal="center" vertical="center" wrapText="1"/>
    </xf>
    <xf numFmtId="164" fontId="0" fillId="0" borderId="0" xfId="0" applyNumberFormat="1"/>
    <xf numFmtId="0" fontId="1" fillId="2" borderId="5" xfId="1" applyFill="1" applyBorder="1" applyAlignment="1">
      <alignment vertical="center"/>
    </xf>
    <xf numFmtId="0" fontId="1" fillId="3" borderId="1" xfId="1" applyFill="1" applyBorder="1" applyAlignment="1">
      <alignment horizontal="center" vertical="center"/>
    </xf>
    <xf numFmtId="0" fontId="1" fillId="3" borderId="1" xfId="1" applyFill="1" applyBorder="1" applyAlignment="1">
      <alignment vertical="center"/>
    </xf>
    <xf numFmtId="0" fontId="1" fillId="3" borderId="1" xfId="1" applyFill="1" applyBorder="1" applyAlignment="1">
      <alignment horizontal="center" vertical="center" wrapText="1"/>
    </xf>
    <xf numFmtId="0" fontId="1" fillId="5" borderId="1" xfId="1" applyFill="1" applyBorder="1" applyAlignment="1">
      <alignment vertical="center"/>
    </xf>
    <xf numFmtId="0" fontId="1" fillId="5" borderId="1" xfId="1" applyFill="1" applyBorder="1" applyAlignment="1">
      <alignment horizontal="center" vertical="center"/>
    </xf>
    <xf numFmtId="0" fontId="1" fillId="3" borderId="1" xfId="1" applyFill="1" applyBorder="1" applyAlignment="1">
      <alignment horizontal="left" vertical="center"/>
    </xf>
    <xf numFmtId="0" fontId="1" fillId="3" borderId="5" xfId="1" applyNumberFormat="1" applyFill="1" applyBorder="1" applyAlignment="1">
      <alignment horizontal="center" vertical="center" wrapText="1"/>
    </xf>
    <xf numFmtId="0" fontId="1" fillId="3" borderId="1" xfId="1" applyNumberFormat="1" applyFill="1" applyBorder="1" applyAlignment="1">
      <alignment horizontal="center" vertical="center"/>
    </xf>
    <xf numFmtId="0" fontId="1" fillId="5" borderId="1" xfId="1" applyNumberFormat="1" applyFill="1" applyBorder="1" applyAlignment="1">
      <alignment horizontal="center" vertical="center" wrapText="1"/>
    </xf>
    <xf numFmtId="0" fontId="1" fillId="2" borderId="1" xfId="1" applyFill="1" applyBorder="1" applyAlignment="1">
      <alignment vertical="center"/>
    </xf>
    <xf numFmtId="0" fontId="1" fillId="2" borderId="0" xfId="1" applyFill="1"/>
    <xf numFmtId="0" fontId="1" fillId="2" borderId="0" xfId="1" applyFill="1"/>
    <xf numFmtId="0" fontId="1" fillId="2" borderId="0" xfId="1" applyFill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1" fillId="2" borderId="0" xfId="1" applyFill="1"/>
    <xf numFmtId="0" fontId="1" fillId="2" borderId="0" xfId="1" applyFill="1"/>
    <xf numFmtId="0" fontId="1" fillId="2" borderId="0" xfId="1" applyFill="1" applyAlignment="1">
      <alignment horizontal="center" vertical="center"/>
    </xf>
    <xf numFmtId="0" fontId="1" fillId="0" borderId="0" xfId="1"/>
    <xf numFmtId="0" fontId="1" fillId="0" borderId="1" xfId="1" applyNumberFormat="1" applyFont="1" applyBorder="1" applyProtection="1"/>
    <xf numFmtId="0" fontId="1" fillId="2" borderId="1" xfId="1" applyFill="1" applyBorder="1"/>
    <xf numFmtId="165" fontId="1" fillId="2" borderId="1" xfId="1" applyNumberFormat="1" applyFill="1" applyBorder="1"/>
    <xf numFmtId="2" fontId="4" fillId="6" borderId="6" xfId="4" applyNumberFormat="1" applyFont="1" applyFill="1" applyBorder="1" applyAlignment="1">
      <alignment horizontal="left" vertical="top" wrapText="1"/>
    </xf>
    <xf numFmtId="4" fontId="4" fillId="6" borderId="6" xfId="4" applyNumberFormat="1" applyFont="1" applyFill="1" applyBorder="1" applyAlignment="1">
      <alignment horizontal="right" vertical="top" wrapText="1"/>
    </xf>
    <xf numFmtId="166" fontId="1" fillId="2" borderId="0" xfId="1" applyNumberFormat="1" applyFill="1" applyBorder="1"/>
    <xf numFmtId="167" fontId="1" fillId="3" borderId="1" xfId="2" applyNumberFormat="1" applyFont="1" applyFill="1" applyBorder="1"/>
    <xf numFmtId="166" fontId="1" fillId="2" borderId="1" xfId="1" applyNumberFormat="1" applyFill="1" applyBorder="1"/>
    <xf numFmtId="0" fontId="1" fillId="7" borderId="0" xfId="1" applyFill="1" applyBorder="1" applyAlignment="1">
      <alignment horizontal="center"/>
    </xf>
    <xf numFmtId="0" fontId="1" fillId="4" borderId="0" xfId="1" applyFill="1" applyBorder="1" applyAlignment="1">
      <alignment horizontal="center"/>
    </xf>
    <xf numFmtId="0" fontId="1" fillId="3" borderId="2" xfId="1" applyFill="1" applyBorder="1" applyAlignment="1">
      <alignment horizontal="center" vertical="center"/>
    </xf>
    <xf numFmtId="0" fontId="1" fillId="3" borderId="3" xfId="1" applyFill="1" applyBorder="1" applyAlignment="1">
      <alignment horizontal="center" vertical="center"/>
    </xf>
    <xf numFmtId="0" fontId="1" fillId="3" borderId="4" xfId="1" applyFill="1" applyBorder="1" applyAlignment="1">
      <alignment horizontal="center" vertical="center"/>
    </xf>
    <xf numFmtId="0" fontId="1" fillId="5" borderId="2" xfId="1" applyFill="1" applyBorder="1" applyAlignment="1">
      <alignment horizontal="center" vertical="center"/>
    </xf>
    <xf numFmtId="0" fontId="1" fillId="5" borderId="4" xfId="1" applyFill="1" applyBorder="1" applyAlignment="1">
      <alignment horizontal="center" vertical="center"/>
    </xf>
    <xf numFmtId="4" fontId="0" fillId="0" borderId="0" xfId="0" applyNumberFormat="1"/>
  </cellXfs>
  <cellStyles count="5">
    <cellStyle name="Обычный" xfId="0" builtinId="0"/>
    <cellStyle name="Обычный 2" xfId="3"/>
    <cellStyle name="Обычный 3" xfId="1"/>
    <cellStyle name="Обычный_свод (2)" xfId="4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K36" sqref="K36"/>
    </sheetView>
  </sheetViews>
  <sheetFormatPr defaultRowHeight="14.4" x14ac:dyDescent="0.3"/>
  <cols>
    <col min="1" max="1" width="13.44140625" customWidth="1"/>
    <col min="2" max="2" width="8.77734375" bestFit="1" customWidth="1"/>
    <col min="3" max="3" width="15.77734375" bestFit="1" customWidth="1"/>
    <col min="4" max="4" width="13.21875" bestFit="1" customWidth="1"/>
    <col min="5" max="5" width="19.21875" bestFit="1" customWidth="1"/>
    <col min="6" max="6" width="26.21875" bestFit="1" customWidth="1"/>
    <col min="7" max="7" width="11" customWidth="1"/>
    <col min="8" max="8" width="10.33203125" customWidth="1"/>
    <col min="9" max="9" width="11" customWidth="1"/>
    <col min="10" max="10" width="17.6640625" bestFit="1" customWidth="1"/>
    <col min="11" max="11" width="13.5546875" bestFit="1" customWidth="1"/>
    <col min="12" max="12" width="11.6640625" bestFit="1" customWidth="1"/>
    <col min="13" max="13" width="12.6640625" bestFit="1" customWidth="1"/>
  </cols>
  <sheetData>
    <row r="1" spans="1:12" x14ac:dyDescent="0.3">
      <c r="G1" s="33" t="s">
        <v>20</v>
      </c>
      <c r="H1" s="33"/>
      <c r="I1" s="33" t="s">
        <v>23</v>
      </c>
      <c r="J1" s="33"/>
      <c r="K1" s="34" t="s">
        <v>24</v>
      </c>
      <c r="L1" s="34"/>
    </row>
    <row r="2" spans="1:12" x14ac:dyDescent="0.3">
      <c r="A2" s="16" t="s">
        <v>14</v>
      </c>
      <c r="B2" s="16" t="s">
        <v>15</v>
      </c>
      <c r="C2" s="16" t="s">
        <v>16</v>
      </c>
      <c r="D2" s="16" t="s">
        <v>17</v>
      </c>
      <c r="E2" s="6" t="s">
        <v>18</v>
      </c>
      <c r="F2" s="16" t="s">
        <v>19</v>
      </c>
      <c r="G2" s="19" t="s">
        <v>21</v>
      </c>
      <c r="H2" s="19" t="s">
        <v>22</v>
      </c>
      <c r="I2" s="20" t="s">
        <v>21</v>
      </c>
      <c r="J2" s="20" t="s">
        <v>22</v>
      </c>
      <c r="K2" s="23" t="s">
        <v>21</v>
      </c>
      <c r="L2" s="23" t="s">
        <v>22</v>
      </c>
    </row>
    <row r="3" spans="1:12" x14ac:dyDescent="0.3">
      <c r="A3" s="1" t="s">
        <v>0</v>
      </c>
      <c r="B3" s="1">
        <v>1</v>
      </c>
      <c r="C3" s="35" t="s">
        <v>1</v>
      </c>
      <c r="D3" s="2" t="s">
        <v>2</v>
      </c>
      <c r="E3" s="4">
        <v>42219205</v>
      </c>
      <c r="F3" s="1">
        <v>50</v>
      </c>
      <c r="G3" s="18">
        <v>5811.88</v>
      </c>
      <c r="H3" s="18">
        <v>2449.4299999999998</v>
      </c>
      <c r="I3" s="21">
        <v>6047.14</v>
      </c>
      <c r="J3" s="21">
        <v>2547.35</v>
      </c>
      <c r="K3">
        <f>(I3-G3)*F3</f>
        <v>11763.000000000011</v>
      </c>
      <c r="L3">
        <f>(J3-H3)*F3</f>
        <v>4896.0000000000036</v>
      </c>
    </row>
    <row r="4" spans="1:12" x14ac:dyDescent="0.3">
      <c r="A4" s="1" t="s">
        <v>3</v>
      </c>
      <c r="B4" s="1">
        <v>2</v>
      </c>
      <c r="C4" s="36"/>
      <c r="D4" s="2" t="s">
        <v>2</v>
      </c>
      <c r="E4" s="4">
        <v>42219211</v>
      </c>
      <c r="F4" s="1">
        <v>50</v>
      </c>
      <c r="G4" s="17">
        <v>3760.5</v>
      </c>
      <c r="H4" s="17">
        <v>1097.78</v>
      </c>
      <c r="I4" s="21">
        <v>3902.39</v>
      </c>
      <c r="J4" s="21">
        <v>1141.8</v>
      </c>
      <c r="K4">
        <f t="shared" ref="K4:K22" si="0">(I4-G4)*F4</f>
        <v>7094.4999999999936</v>
      </c>
      <c r="L4">
        <f t="shared" ref="L4:L22" si="1">(J4-H4)*F4</f>
        <v>2200.9999999999991</v>
      </c>
    </row>
    <row r="5" spans="1:12" x14ac:dyDescent="0.3">
      <c r="A5" s="1" t="s">
        <v>4</v>
      </c>
      <c r="B5" s="3"/>
      <c r="C5" s="37"/>
      <c r="D5" s="2" t="s">
        <v>5</v>
      </c>
      <c r="E5" s="4">
        <v>42265759</v>
      </c>
      <c r="F5" s="1">
        <v>16</v>
      </c>
      <c r="G5" s="17">
        <v>2043.54</v>
      </c>
      <c r="H5" s="17">
        <v>298.43</v>
      </c>
      <c r="I5" s="21">
        <v>2089.1999999999998</v>
      </c>
      <c r="J5" s="21">
        <v>321.11</v>
      </c>
      <c r="K5">
        <f t="shared" si="0"/>
        <v>730.55999999999767</v>
      </c>
      <c r="L5">
        <f t="shared" si="1"/>
        <v>362.88000000000011</v>
      </c>
    </row>
    <row r="6" spans="1:12" x14ac:dyDescent="0.3">
      <c r="A6" s="7" t="s">
        <v>0</v>
      </c>
      <c r="B6" s="7"/>
      <c r="C6" s="35" t="s">
        <v>6</v>
      </c>
      <c r="D6" s="12" t="s">
        <v>2</v>
      </c>
      <c r="E6" s="14">
        <v>42236916</v>
      </c>
      <c r="F6" s="7">
        <v>50</v>
      </c>
      <c r="G6" s="18">
        <v>7925.18</v>
      </c>
      <c r="H6" s="18">
        <v>3523.08</v>
      </c>
      <c r="I6" s="22">
        <v>8125.35</v>
      </c>
      <c r="J6" s="22">
        <v>3610.16</v>
      </c>
      <c r="K6">
        <f t="shared" si="0"/>
        <v>10008.500000000004</v>
      </c>
      <c r="L6">
        <f t="shared" si="1"/>
        <v>4353.9999999999964</v>
      </c>
    </row>
    <row r="7" spans="1:12" x14ac:dyDescent="0.3">
      <c r="A7" s="7" t="s">
        <v>3</v>
      </c>
      <c r="B7" s="7"/>
      <c r="C7" s="36"/>
      <c r="D7" s="12" t="s">
        <v>7</v>
      </c>
      <c r="E7" s="14">
        <v>41764511</v>
      </c>
      <c r="F7" s="7">
        <v>50</v>
      </c>
      <c r="G7" s="18">
        <v>3724.84</v>
      </c>
      <c r="H7" s="18">
        <v>1275.94</v>
      </c>
      <c r="I7" s="22">
        <v>3892.05</v>
      </c>
      <c r="J7" s="22">
        <v>1339.54</v>
      </c>
      <c r="K7">
        <f t="shared" si="0"/>
        <v>8360.5000000000018</v>
      </c>
      <c r="L7">
        <f t="shared" si="1"/>
        <v>3179.9999999999955</v>
      </c>
    </row>
    <row r="8" spans="1:12" x14ac:dyDescent="0.3">
      <c r="A8" s="7" t="s">
        <v>8</v>
      </c>
      <c r="B8" s="7"/>
      <c r="C8" s="37"/>
      <c r="D8" s="12" t="s">
        <v>2</v>
      </c>
      <c r="E8" s="14">
        <v>42183198</v>
      </c>
      <c r="F8" s="7">
        <v>16</v>
      </c>
      <c r="G8" s="18">
        <v>4065.27</v>
      </c>
      <c r="H8" s="18">
        <v>543.4</v>
      </c>
      <c r="I8" s="22">
        <v>4169.74</v>
      </c>
      <c r="J8" s="22">
        <v>584.77</v>
      </c>
      <c r="K8">
        <f t="shared" si="0"/>
        <v>1671.5199999999968</v>
      </c>
      <c r="L8">
        <f t="shared" si="1"/>
        <v>661.92000000000007</v>
      </c>
    </row>
    <row r="9" spans="1:12" x14ac:dyDescent="0.3">
      <c r="A9" s="7" t="s">
        <v>0</v>
      </c>
      <c r="B9" s="7">
        <v>1</v>
      </c>
      <c r="C9" s="35" t="s">
        <v>9</v>
      </c>
      <c r="D9" s="8" t="s">
        <v>2</v>
      </c>
      <c r="E9" s="13">
        <v>41764512</v>
      </c>
      <c r="F9" s="7">
        <v>60</v>
      </c>
      <c r="G9" s="18">
        <v>6720.02</v>
      </c>
      <c r="H9" s="18">
        <v>2892.06</v>
      </c>
      <c r="I9" s="22">
        <v>6931.16</v>
      </c>
      <c r="J9" s="22">
        <v>2982.32</v>
      </c>
      <c r="K9">
        <f t="shared" si="0"/>
        <v>12668.399999999965</v>
      </c>
      <c r="L9">
        <f t="shared" si="1"/>
        <v>5415.6000000000131</v>
      </c>
    </row>
    <row r="10" spans="1:12" x14ac:dyDescent="0.3">
      <c r="A10" s="7" t="s">
        <v>3</v>
      </c>
      <c r="B10" s="7">
        <v>2</v>
      </c>
      <c r="C10" s="36"/>
      <c r="D10" s="8" t="s">
        <v>2</v>
      </c>
      <c r="E10" s="13">
        <v>41803246</v>
      </c>
      <c r="F10" s="7">
        <v>60</v>
      </c>
      <c r="G10" s="18">
        <v>3973.73</v>
      </c>
      <c r="H10" s="18">
        <v>1359.64</v>
      </c>
      <c r="I10" s="22">
        <v>4124.04</v>
      </c>
      <c r="J10" s="22">
        <v>1414.32</v>
      </c>
      <c r="K10">
        <f t="shared" si="0"/>
        <v>9018.5999999999967</v>
      </c>
      <c r="L10">
        <f t="shared" si="1"/>
        <v>3280.7999999999902</v>
      </c>
    </row>
    <row r="11" spans="1:12" x14ac:dyDescent="0.3">
      <c r="A11" s="7" t="s">
        <v>4</v>
      </c>
      <c r="B11" s="9"/>
      <c r="C11" s="37"/>
      <c r="D11" s="8" t="s">
        <v>5</v>
      </c>
      <c r="E11" s="13">
        <v>42336739</v>
      </c>
      <c r="F11" s="7">
        <v>30</v>
      </c>
      <c r="G11" s="18">
        <v>2287.91</v>
      </c>
      <c r="H11" s="18">
        <v>259.16000000000003</v>
      </c>
      <c r="I11" s="22">
        <v>2343.64</v>
      </c>
      <c r="J11" s="22">
        <v>278.29000000000002</v>
      </c>
      <c r="K11">
        <f t="shared" si="0"/>
        <v>1671.9000000000005</v>
      </c>
      <c r="L11">
        <f t="shared" si="1"/>
        <v>573.89999999999986</v>
      </c>
    </row>
    <row r="12" spans="1:12" x14ac:dyDescent="0.3">
      <c r="A12" s="7" t="s">
        <v>0</v>
      </c>
      <c r="B12" s="7">
        <v>1</v>
      </c>
      <c r="C12" s="35" t="s">
        <v>10</v>
      </c>
      <c r="D12" s="8" t="s">
        <v>2</v>
      </c>
      <c r="E12" s="13">
        <v>41803270</v>
      </c>
      <c r="F12" s="7">
        <v>60</v>
      </c>
      <c r="G12" s="18">
        <v>7322.57</v>
      </c>
      <c r="H12" s="18">
        <v>2884.61</v>
      </c>
      <c r="I12" s="22">
        <v>7554.44</v>
      </c>
      <c r="J12" s="22">
        <v>2978.95</v>
      </c>
      <c r="K12">
        <f t="shared" si="0"/>
        <v>13912.199999999993</v>
      </c>
      <c r="L12">
        <f t="shared" si="1"/>
        <v>5660.3999999999814</v>
      </c>
    </row>
    <row r="13" spans="1:12" x14ac:dyDescent="0.3">
      <c r="A13" s="7" t="s">
        <v>3</v>
      </c>
      <c r="B13" s="7">
        <v>2</v>
      </c>
      <c r="C13" s="36"/>
      <c r="D13" s="8" t="s">
        <v>2</v>
      </c>
      <c r="E13" s="13">
        <v>41764508</v>
      </c>
      <c r="F13" s="7">
        <v>60</v>
      </c>
      <c r="G13" s="18">
        <v>4305.41</v>
      </c>
      <c r="H13" s="18">
        <v>1385.81</v>
      </c>
      <c r="I13" s="22">
        <v>4444.24</v>
      </c>
      <c r="J13" s="22">
        <v>1437.44</v>
      </c>
      <c r="K13">
        <f t="shared" si="0"/>
        <v>8329.7999999999956</v>
      </c>
      <c r="L13">
        <f t="shared" si="1"/>
        <v>3097.8000000000065</v>
      </c>
    </row>
    <row r="14" spans="1:12" x14ac:dyDescent="0.3">
      <c r="A14" s="7" t="s">
        <v>4</v>
      </c>
      <c r="B14" s="9"/>
      <c r="C14" s="37"/>
      <c r="D14" s="8" t="s">
        <v>5</v>
      </c>
      <c r="E14" s="13">
        <v>42336470</v>
      </c>
      <c r="F14" s="7">
        <v>16</v>
      </c>
      <c r="G14" s="18">
        <v>3024.42</v>
      </c>
      <c r="H14" s="18">
        <v>422.6</v>
      </c>
      <c r="I14" s="22">
        <v>3086.32</v>
      </c>
      <c r="J14" s="22">
        <v>453.58</v>
      </c>
      <c r="K14">
        <f t="shared" si="0"/>
        <v>990.40000000000146</v>
      </c>
      <c r="L14">
        <f t="shared" si="1"/>
        <v>495.67999999999938</v>
      </c>
    </row>
    <row r="15" spans="1:12" x14ac:dyDescent="0.3">
      <c r="A15" s="11" t="s">
        <v>0</v>
      </c>
      <c r="B15" s="11">
        <v>1</v>
      </c>
      <c r="C15" s="38" t="s">
        <v>11</v>
      </c>
      <c r="D15" s="10" t="s">
        <v>2</v>
      </c>
      <c r="E15" s="15">
        <v>35980866</v>
      </c>
      <c r="F15" s="11">
        <v>1</v>
      </c>
      <c r="G15" s="18">
        <v>73278.45</v>
      </c>
      <c r="H15" s="18">
        <v>36012.480000000003</v>
      </c>
      <c r="I15" s="22">
        <v>74222.539999999994</v>
      </c>
      <c r="J15" s="22">
        <v>36484.49</v>
      </c>
      <c r="K15">
        <f t="shared" si="0"/>
        <v>944.08999999999651</v>
      </c>
      <c r="L15">
        <f t="shared" si="1"/>
        <v>472.00999999999476</v>
      </c>
    </row>
    <row r="16" spans="1:12" x14ac:dyDescent="0.3">
      <c r="A16" s="11" t="s">
        <v>3</v>
      </c>
      <c r="B16" s="11">
        <v>2</v>
      </c>
      <c r="C16" s="39"/>
      <c r="D16" s="10" t="s">
        <v>2</v>
      </c>
      <c r="E16" s="15">
        <v>35989458</v>
      </c>
      <c r="F16" s="11">
        <v>1</v>
      </c>
      <c r="G16" s="18">
        <v>58690.94</v>
      </c>
      <c r="H16" s="18">
        <v>29552.97</v>
      </c>
      <c r="I16" s="22">
        <v>59768.53</v>
      </c>
      <c r="J16" s="22">
        <v>30093.51</v>
      </c>
      <c r="K16">
        <f t="shared" si="0"/>
        <v>1077.5899999999965</v>
      </c>
      <c r="L16">
        <f t="shared" si="1"/>
        <v>540.53999999999724</v>
      </c>
    </row>
    <row r="17" spans="1:13" x14ac:dyDescent="0.3">
      <c r="A17" s="7" t="s">
        <v>0</v>
      </c>
      <c r="B17" s="7">
        <v>1</v>
      </c>
      <c r="C17" s="35" t="s">
        <v>12</v>
      </c>
      <c r="D17" s="8" t="s">
        <v>2</v>
      </c>
      <c r="E17" s="13">
        <v>42219212</v>
      </c>
      <c r="F17" s="7">
        <v>50</v>
      </c>
      <c r="G17" s="18">
        <v>6429.31</v>
      </c>
      <c r="H17" s="18">
        <v>2713.7</v>
      </c>
      <c r="I17" s="22">
        <v>6623.97</v>
      </c>
      <c r="J17" s="22">
        <v>2798.31</v>
      </c>
      <c r="K17">
        <f t="shared" si="0"/>
        <v>9732.9999999999927</v>
      </c>
      <c r="L17">
        <f t="shared" si="1"/>
        <v>4230.5000000000064</v>
      </c>
    </row>
    <row r="18" spans="1:13" x14ac:dyDescent="0.3">
      <c r="A18" s="7" t="s">
        <v>3</v>
      </c>
      <c r="B18" s="7">
        <v>2</v>
      </c>
      <c r="C18" s="36"/>
      <c r="D18" s="8" t="s">
        <v>2</v>
      </c>
      <c r="E18" s="13">
        <v>42219300</v>
      </c>
      <c r="F18" s="7">
        <v>50</v>
      </c>
      <c r="G18" s="18">
        <v>3350.6</v>
      </c>
      <c r="H18" s="18">
        <v>1031.23</v>
      </c>
      <c r="I18" s="22">
        <v>3475.97</v>
      </c>
      <c r="J18" s="22">
        <v>1074.6500000000001</v>
      </c>
      <c r="K18">
        <f t="shared" si="0"/>
        <v>6268.4999999999945</v>
      </c>
      <c r="L18">
        <f t="shared" si="1"/>
        <v>2171.0000000000036</v>
      </c>
    </row>
    <row r="19" spans="1:13" x14ac:dyDescent="0.3">
      <c r="A19" s="7" t="s">
        <v>4</v>
      </c>
      <c r="B19" s="9"/>
      <c r="C19" s="37"/>
      <c r="D19" s="8" t="s">
        <v>5</v>
      </c>
      <c r="E19" s="13">
        <v>42265735</v>
      </c>
      <c r="F19" s="7">
        <v>16</v>
      </c>
      <c r="G19" s="18">
        <v>1977.03</v>
      </c>
      <c r="H19" s="18">
        <v>294.89</v>
      </c>
      <c r="I19" s="22">
        <v>2022.35</v>
      </c>
      <c r="J19" s="22">
        <v>317.43</v>
      </c>
      <c r="K19">
        <f t="shared" si="0"/>
        <v>725.11999999999898</v>
      </c>
      <c r="L19">
        <f t="shared" si="1"/>
        <v>360.64000000000033</v>
      </c>
    </row>
    <row r="20" spans="1:13" x14ac:dyDescent="0.3">
      <c r="A20" s="7" t="s">
        <v>0</v>
      </c>
      <c r="B20" s="7">
        <v>1</v>
      </c>
      <c r="C20" s="35" t="s">
        <v>13</v>
      </c>
      <c r="D20" s="8" t="s">
        <v>2</v>
      </c>
      <c r="E20" s="13">
        <v>42219244</v>
      </c>
      <c r="F20" s="7">
        <v>50</v>
      </c>
      <c r="G20" s="18">
        <v>6510.05</v>
      </c>
      <c r="H20" s="18">
        <v>2627.55</v>
      </c>
      <c r="I20" s="22">
        <v>6729.56</v>
      </c>
      <c r="J20" s="22">
        <v>2716.53</v>
      </c>
      <c r="K20">
        <f t="shared" si="0"/>
        <v>10975.500000000011</v>
      </c>
      <c r="L20">
        <f t="shared" si="1"/>
        <v>4449.0000000000009</v>
      </c>
    </row>
    <row r="21" spans="1:13" x14ac:dyDescent="0.3">
      <c r="A21" s="7" t="s">
        <v>3</v>
      </c>
      <c r="B21" s="7">
        <v>2</v>
      </c>
      <c r="C21" s="36"/>
      <c r="D21" s="8" t="s">
        <v>2</v>
      </c>
      <c r="E21" s="13">
        <v>42170896</v>
      </c>
      <c r="F21" s="7">
        <v>50</v>
      </c>
      <c r="G21" s="18">
        <v>3826.38</v>
      </c>
      <c r="H21" s="18">
        <v>1327.95</v>
      </c>
      <c r="I21" s="22">
        <v>3991.37</v>
      </c>
      <c r="J21" s="22">
        <v>1392.02</v>
      </c>
      <c r="K21">
        <f t="shared" si="0"/>
        <v>8249.4999999999891</v>
      </c>
      <c r="L21">
        <f t="shared" si="1"/>
        <v>3203.4999999999968</v>
      </c>
    </row>
    <row r="22" spans="1:13" x14ac:dyDescent="0.3">
      <c r="A22" s="7" t="s">
        <v>4</v>
      </c>
      <c r="B22" s="9"/>
      <c r="C22" s="37"/>
      <c r="D22" s="8" t="s">
        <v>5</v>
      </c>
      <c r="E22" s="13">
        <v>42265819</v>
      </c>
      <c r="F22" s="7">
        <v>16</v>
      </c>
      <c r="G22" s="18">
        <v>2133.59</v>
      </c>
      <c r="H22" s="18">
        <v>485.49</v>
      </c>
      <c r="I22" s="22">
        <v>2220.29</v>
      </c>
      <c r="J22" s="22">
        <v>521.47</v>
      </c>
      <c r="K22">
        <f t="shared" si="0"/>
        <v>1387.1999999999971</v>
      </c>
      <c r="L22">
        <f t="shared" si="1"/>
        <v>575.68000000000029</v>
      </c>
    </row>
    <row r="25" spans="1:13" x14ac:dyDescent="0.3">
      <c r="J25" s="25" t="s">
        <v>25</v>
      </c>
      <c r="K25" s="32">
        <f>SUM(K3:K22)</f>
        <v>125580.37999999993</v>
      </c>
      <c r="L25" s="32">
        <f>SUM(L3:L22)</f>
        <v>50182.85</v>
      </c>
    </row>
    <row r="26" spans="1:13" x14ac:dyDescent="0.3">
      <c r="J26" s="26" t="s">
        <v>26</v>
      </c>
      <c r="K26" s="27">
        <f>K35</f>
        <v>85387.509406657002</v>
      </c>
      <c r="L26" s="27">
        <f>K33</f>
        <v>31442.400763358775</v>
      </c>
    </row>
    <row r="27" spans="1:13" x14ac:dyDescent="0.3">
      <c r="J27" s="26" t="s">
        <v>27</v>
      </c>
      <c r="K27" s="31">
        <f>K25-K26</f>
        <v>40192.87059334293</v>
      </c>
      <c r="L27" s="31">
        <f>L25-L26</f>
        <v>18740.449236641223</v>
      </c>
    </row>
    <row r="28" spans="1:13" x14ac:dyDescent="0.3">
      <c r="J28" t="s">
        <v>28</v>
      </c>
      <c r="K28" s="5">
        <f>K27*6.91</f>
        <v>277732.73579999967</v>
      </c>
      <c r="L28" s="5">
        <f>L27*2.62</f>
        <v>49099.977000000006</v>
      </c>
      <c r="M28" s="5">
        <f>K28+L28</f>
        <v>326832.71279999969</v>
      </c>
    </row>
    <row r="32" spans="1:13" x14ac:dyDescent="0.3">
      <c r="I32" t="s">
        <v>29</v>
      </c>
      <c r="J32" t="s">
        <v>30</v>
      </c>
      <c r="K32" t="s">
        <v>31</v>
      </c>
    </row>
    <row r="33" spans="9:11" x14ac:dyDescent="0.3">
      <c r="I33" s="28">
        <v>2.62</v>
      </c>
      <c r="J33" s="29">
        <v>82379.09</v>
      </c>
      <c r="K33" s="30">
        <f>J33/I33</f>
        <v>31442.400763358775</v>
      </c>
    </row>
    <row r="34" spans="9:11" x14ac:dyDescent="0.3">
      <c r="I34" s="28"/>
      <c r="J34" s="29"/>
      <c r="K34" s="24"/>
    </row>
    <row r="35" spans="9:11" x14ac:dyDescent="0.3">
      <c r="I35" s="28">
        <v>6.91</v>
      </c>
      <c r="J35" s="29">
        <v>590027.68999999994</v>
      </c>
      <c r="K35" s="30">
        <f>J35/I35</f>
        <v>85387.509406657002</v>
      </c>
    </row>
    <row r="39" spans="9:11" x14ac:dyDescent="0.3">
      <c r="J39" s="40"/>
    </row>
  </sheetData>
  <mergeCells count="10">
    <mergeCell ref="G1:H1"/>
    <mergeCell ref="I1:J1"/>
    <mergeCell ref="K1:L1"/>
    <mergeCell ref="C17:C19"/>
    <mergeCell ref="C20:C22"/>
    <mergeCell ref="C3:C5"/>
    <mergeCell ref="C6:C8"/>
    <mergeCell ref="C9:C11"/>
    <mergeCell ref="C12:C14"/>
    <mergeCell ref="C15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Семенов Никита</dc:creator>
  <cp:lastModifiedBy>Семенов Никита</cp:lastModifiedBy>
  <dcterms:created xsi:type="dcterms:W3CDTF">2023-09-01T09:38:38Z</dcterms:created>
  <dcterms:modified xsi:type="dcterms:W3CDTF">2023-09-04T13:02:48Z</dcterms:modified>
</cp:coreProperties>
</file>