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Семенов\БТ\"/>
    </mc:Choice>
  </mc:AlternateContent>
  <bookViews>
    <workbookView xWindow="0" yWindow="0" windowWidth="22872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4" i="1" l="1"/>
  <c r="L27" i="1" s="1"/>
  <c r="K2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L26" i="1" l="1"/>
  <c r="K26" i="1"/>
  <c r="L28" i="1"/>
  <c r="L29" i="1" s="1"/>
  <c r="K28" i="1"/>
  <c r="K29" i="1" s="1"/>
  <c r="M29" i="1" s="1"/>
</calcChain>
</file>

<file path=xl/sharedStrings.xml><?xml version="1.0" encoding="utf-8"?>
<sst xmlns="http://schemas.openxmlformats.org/spreadsheetml/2006/main" count="68" uniqueCount="29">
  <si>
    <t>Ввод 1</t>
  </si>
  <si>
    <t>Ввод 2</t>
  </si>
  <si>
    <t>АВР2 (ОЭК)</t>
  </si>
  <si>
    <t>АВР</t>
  </si>
  <si>
    <t>ВРУ-1</t>
  </si>
  <si>
    <t>ВРУ 2</t>
  </si>
  <si>
    <t>ВРУ-3</t>
  </si>
  <si>
    <t>ВРУ-4</t>
  </si>
  <si>
    <t>ВРУ-ИТП</t>
  </si>
  <si>
    <t>ВРУ-5</t>
  </si>
  <si>
    <t>ВРУ-6</t>
  </si>
  <si>
    <t>Меркурий 234</t>
  </si>
  <si>
    <t>Меркурий 236</t>
  </si>
  <si>
    <t>Меркурий 334</t>
  </si>
  <si>
    <t>Т1</t>
  </si>
  <si>
    <t>Т2</t>
  </si>
  <si>
    <t>Показания июнь</t>
  </si>
  <si>
    <t>Показания июль 2023</t>
  </si>
  <si>
    <t>Расход июль 2023</t>
  </si>
  <si>
    <t>Дом</t>
  </si>
  <si>
    <t>ИПУ</t>
  </si>
  <si>
    <t>НА ОДН</t>
  </si>
  <si>
    <t>Тариф</t>
  </si>
  <si>
    <t>Сумма начисления</t>
  </si>
  <si>
    <t>Объем</t>
  </si>
  <si>
    <t>(Сумма корректировки, которая должна учитываться при распределении ОДН)</t>
  </si>
  <si>
    <t>ОДН (руб.)</t>
  </si>
  <si>
    <t>(Т2)</t>
  </si>
  <si>
    <t>(Т1)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</si>
</sst>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Protection="1"/>
    <xf numFmtId="2" fontId="0" fillId="6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43" fontId="0" fillId="2" borderId="1" xfId="1" applyFont="1" applyFill="1" applyBorder="1"/>
    <xf numFmtId="1" fontId="4" fillId="7" borderId="8" xfId="2" applyNumberFormat="1" applyFont="1" applyFill="1" applyBorder="1" applyAlignment="1">
      <alignment horizontal="left" vertical="top" wrapText="1"/>
    </xf>
    <xf numFmtId="4" fontId="4" fillId="7" borderId="8" xfId="2" applyNumberFormat="1" applyFont="1" applyFill="1" applyBorder="1" applyAlignment="1">
      <alignment horizontal="right" vertical="top" wrapText="1"/>
    </xf>
    <xf numFmtId="2" fontId="4" fillId="7" borderId="8" xfId="2" applyNumberFormat="1" applyFont="1" applyFill="1" applyBorder="1" applyAlignment="1">
      <alignment horizontal="left" vertical="top" wrapText="1"/>
    </xf>
    <xf numFmtId="2" fontId="4" fillId="7" borderId="8" xfId="2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Protection="1"/>
    <xf numFmtId="165" fontId="0" fillId="0" borderId="0" xfId="0" applyNumberFormat="1"/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3">
    <cellStyle name="Обычный" xfId="0" builtinId="0"/>
    <cellStyle name="Обычный_свод (2)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4" workbookViewId="0">
      <selection activeCell="L26" sqref="L26"/>
    </sheetView>
  </sheetViews>
  <sheetFormatPr defaultRowHeight="14.4" x14ac:dyDescent="0.3"/>
  <cols>
    <col min="1" max="1" width="10.33203125" bestFit="1" customWidth="1"/>
    <col min="3" max="4" width="13.21875" bestFit="1" customWidth="1"/>
    <col min="5" max="5" width="9" bestFit="1" customWidth="1"/>
    <col min="6" max="6" width="9" customWidth="1"/>
    <col min="7" max="7" width="11.33203125" customWidth="1"/>
    <col min="8" max="8" width="12.44140625" customWidth="1"/>
    <col min="9" max="9" width="13.88671875" customWidth="1"/>
    <col min="10" max="10" width="17.5546875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1" spans="1:12" ht="15" thickBot="1" x14ac:dyDescent="0.35">
      <c r="G1" s="30" t="s">
        <v>16</v>
      </c>
      <c r="H1" s="30"/>
      <c r="I1" s="31" t="s">
        <v>17</v>
      </c>
      <c r="J1" s="31"/>
      <c r="K1" s="25" t="s">
        <v>18</v>
      </c>
      <c r="L1" s="25"/>
    </row>
    <row r="2" spans="1:12" ht="15" thickBot="1" x14ac:dyDescent="0.35">
      <c r="G2" s="10" t="s">
        <v>14</v>
      </c>
      <c r="H2" s="10" t="s">
        <v>15</v>
      </c>
      <c r="I2" s="12" t="s">
        <v>14</v>
      </c>
      <c r="J2" s="12" t="s">
        <v>15</v>
      </c>
      <c r="K2" s="13" t="s">
        <v>14</v>
      </c>
      <c r="L2" s="13" t="s">
        <v>15</v>
      </c>
    </row>
    <row r="3" spans="1:12" x14ac:dyDescent="0.3">
      <c r="A3" s="1" t="s">
        <v>0</v>
      </c>
      <c r="B3" s="1">
        <v>1</v>
      </c>
      <c r="C3" s="26" t="s">
        <v>4</v>
      </c>
      <c r="D3" s="4" t="s">
        <v>11</v>
      </c>
      <c r="E3" s="5">
        <v>42219205</v>
      </c>
      <c r="F3" s="1">
        <v>50</v>
      </c>
      <c r="G3" s="11">
        <v>5600.43</v>
      </c>
      <c r="H3" s="11">
        <v>2359.0700000000002</v>
      </c>
      <c r="I3" s="11">
        <v>5811.88</v>
      </c>
      <c r="J3" s="11">
        <v>2449.4299999999998</v>
      </c>
      <c r="K3">
        <f>(I3-G3)*F3</f>
        <v>10572.499999999991</v>
      </c>
      <c r="L3">
        <f>(J3-H3)*F3</f>
        <v>4517.9999999999836</v>
      </c>
    </row>
    <row r="4" spans="1:12" x14ac:dyDescent="0.3">
      <c r="A4" s="1" t="s">
        <v>1</v>
      </c>
      <c r="B4" s="1">
        <v>2</v>
      </c>
      <c r="C4" s="27"/>
      <c r="D4" s="4" t="s">
        <v>11</v>
      </c>
      <c r="E4" s="5">
        <v>42219211</v>
      </c>
      <c r="F4" s="1">
        <v>50</v>
      </c>
      <c r="G4" s="11">
        <v>3633.63</v>
      </c>
      <c r="H4" s="11">
        <v>1057.69</v>
      </c>
      <c r="I4" s="11">
        <v>3760.5</v>
      </c>
      <c r="J4" s="11">
        <v>1097.78</v>
      </c>
      <c r="K4">
        <f t="shared" ref="K4:K22" si="0">(I4-G4)*F4</f>
        <v>6343.4999999999945</v>
      </c>
      <c r="L4">
        <f t="shared" ref="L4:L22" si="1">(J4-H4)*F4</f>
        <v>2004.4999999999959</v>
      </c>
    </row>
    <row r="5" spans="1:12" x14ac:dyDescent="0.3">
      <c r="A5" s="1" t="s">
        <v>2</v>
      </c>
      <c r="B5" s="3"/>
      <c r="C5" s="28"/>
      <c r="D5" s="4" t="s">
        <v>12</v>
      </c>
      <c r="E5" s="5">
        <v>42265759</v>
      </c>
      <c r="F5" s="1">
        <v>16</v>
      </c>
      <c r="G5" s="11">
        <v>1998.53</v>
      </c>
      <c r="H5" s="11">
        <v>275.98</v>
      </c>
      <c r="I5" s="11">
        <v>2043.54</v>
      </c>
      <c r="J5" s="11">
        <v>298.43</v>
      </c>
      <c r="K5">
        <f t="shared" si="0"/>
        <v>720.15999999999985</v>
      </c>
      <c r="L5">
        <f t="shared" si="1"/>
        <v>359.19999999999982</v>
      </c>
    </row>
    <row r="6" spans="1:12" x14ac:dyDescent="0.3">
      <c r="A6" s="1" t="s">
        <v>0</v>
      </c>
      <c r="B6" s="1"/>
      <c r="C6" s="26" t="s">
        <v>5</v>
      </c>
      <c r="D6" s="6" t="s">
        <v>11</v>
      </c>
      <c r="E6" s="7">
        <v>42236916</v>
      </c>
      <c r="F6" s="1">
        <v>50</v>
      </c>
      <c r="G6" s="11">
        <v>7732.13</v>
      </c>
      <c r="H6" s="11">
        <v>3442.66</v>
      </c>
      <c r="I6" s="11">
        <v>7925.18</v>
      </c>
      <c r="J6" s="11">
        <v>3523.08</v>
      </c>
      <c r="K6">
        <f t="shared" si="0"/>
        <v>9652.5000000000091</v>
      </c>
      <c r="L6">
        <f t="shared" si="1"/>
        <v>4021.0000000000036</v>
      </c>
    </row>
    <row r="7" spans="1:12" x14ac:dyDescent="0.3">
      <c r="A7" s="1" t="s">
        <v>1</v>
      </c>
      <c r="B7" s="1"/>
      <c r="C7" s="27"/>
      <c r="D7" s="6" t="s">
        <v>13</v>
      </c>
      <c r="E7" s="7">
        <v>41764511</v>
      </c>
      <c r="F7" s="1">
        <v>50</v>
      </c>
      <c r="G7" s="11">
        <v>3569.14</v>
      </c>
      <c r="H7" s="11">
        <v>1216.94</v>
      </c>
      <c r="I7" s="11">
        <v>3724.84</v>
      </c>
      <c r="J7" s="11">
        <v>1275.94</v>
      </c>
      <c r="K7">
        <f t="shared" si="0"/>
        <v>7785.0000000000136</v>
      </c>
      <c r="L7">
        <f t="shared" si="1"/>
        <v>2950</v>
      </c>
    </row>
    <row r="8" spans="1:12" x14ac:dyDescent="0.3">
      <c r="A8" s="1" t="s">
        <v>3</v>
      </c>
      <c r="B8" s="1"/>
      <c r="C8" s="28"/>
      <c r="D8" s="6" t="s">
        <v>11</v>
      </c>
      <c r="E8" s="7">
        <v>42183198</v>
      </c>
      <c r="F8" s="1">
        <v>16</v>
      </c>
      <c r="G8" s="11">
        <v>3965.34</v>
      </c>
      <c r="H8" s="11">
        <v>502.99</v>
      </c>
      <c r="I8" s="11">
        <v>4065.27</v>
      </c>
      <c r="J8" s="11">
        <v>543.4</v>
      </c>
      <c r="K8">
        <f t="shared" si="0"/>
        <v>1598.8799999999974</v>
      </c>
      <c r="L8">
        <f t="shared" si="1"/>
        <v>646.55999999999949</v>
      </c>
    </row>
    <row r="9" spans="1:12" x14ac:dyDescent="0.3">
      <c r="A9" s="1" t="s">
        <v>0</v>
      </c>
      <c r="B9" s="1">
        <v>1</v>
      </c>
      <c r="C9" s="26" t="s">
        <v>6</v>
      </c>
      <c r="D9" s="4" t="s">
        <v>11</v>
      </c>
      <c r="E9" s="5">
        <v>41764512</v>
      </c>
      <c r="F9" s="1">
        <v>60</v>
      </c>
      <c r="G9" s="11">
        <v>6514.69</v>
      </c>
      <c r="H9" s="11">
        <v>2800.45</v>
      </c>
      <c r="I9" s="11">
        <v>6720.02</v>
      </c>
      <c r="J9" s="11">
        <v>2892.06</v>
      </c>
      <c r="K9">
        <f t="shared" si="0"/>
        <v>12319.80000000005</v>
      </c>
      <c r="L9">
        <f t="shared" si="1"/>
        <v>5496.6000000000076</v>
      </c>
    </row>
    <row r="10" spans="1:12" x14ac:dyDescent="0.3">
      <c r="A10" s="1" t="s">
        <v>1</v>
      </c>
      <c r="B10" s="1">
        <v>2</v>
      </c>
      <c r="C10" s="27"/>
      <c r="D10" s="4" t="s">
        <v>11</v>
      </c>
      <c r="E10" s="5">
        <v>41803246</v>
      </c>
      <c r="F10" s="1">
        <v>60</v>
      </c>
      <c r="G10" s="11">
        <v>3830.02</v>
      </c>
      <c r="H10" s="11">
        <v>1307.9000000000001</v>
      </c>
      <c r="I10" s="11">
        <v>3973.73</v>
      </c>
      <c r="J10" s="11">
        <v>1359.64</v>
      </c>
      <c r="K10">
        <f t="shared" si="0"/>
        <v>8622.6000000000022</v>
      </c>
      <c r="L10">
        <f t="shared" si="1"/>
        <v>3104.4000000000005</v>
      </c>
    </row>
    <row r="11" spans="1:12" x14ac:dyDescent="0.3">
      <c r="A11" s="1" t="s">
        <v>2</v>
      </c>
      <c r="B11" s="3"/>
      <c r="C11" s="28"/>
      <c r="D11" s="4" t="s">
        <v>12</v>
      </c>
      <c r="E11" s="5">
        <v>42336739</v>
      </c>
      <c r="F11" s="1">
        <v>30</v>
      </c>
      <c r="G11" s="11">
        <v>2230.84</v>
      </c>
      <c r="H11" s="11">
        <v>239.86</v>
      </c>
      <c r="I11" s="11">
        <v>2287.91</v>
      </c>
      <c r="J11" s="11">
        <v>259.16000000000003</v>
      </c>
      <c r="K11">
        <f t="shared" si="0"/>
        <v>1712.0999999999913</v>
      </c>
      <c r="L11">
        <f t="shared" si="1"/>
        <v>579.00000000000034</v>
      </c>
    </row>
    <row r="12" spans="1:12" x14ac:dyDescent="0.3">
      <c r="A12" s="1" t="s">
        <v>0</v>
      </c>
      <c r="B12" s="1">
        <v>1</v>
      </c>
      <c r="C12" s="26" t="s">
        <v>7</v>
      </c>
      <c r="D12" s="4" t="s">
        <v>11</v>
      </c>
      <c r="E12" s="5">
        <v>41803270</v>
      </c>
      <c r="F12" s="1">
        <v>60</v>
      </c>
      <c r="G12" s="11">
        <v>7097.63</v>
      </c>
      <c r="H12" s="11">
        <v>2794.89</v>
      </c>
      <c r="I12" s="11">
        <v>7322.57</v>
      </c>
      <c r="J12" s="11">
        <v>2884.61</v>
      </c>
      <c r="K12">
        <f t="shared" si="0"/>
        <v>13496.399999999976</v>
      </c>
      <c r="L12">
        <f t="shared" si="1"/>
        <v>5383.2000000000153</v>
      </c>
    </row>
    <row r="13" spans="1:12" x14ac:dyDescent="0.3">
      <c r="A13" s="1" t="s">
        <v>1</v>
      </c>
      <c r="B13" s="1">
        <v>2</v>
      </c>
      <c r="C13" s="27"/>
      <c r="D13" s="4" t="s">
        <v>11</v>
      </c>
      <c r="E13" s="5">
        <v>41764508</v>
      </c>
      <c r="F13" s="1">
        <v>60</v>
      </c>
      <c r="G13" s="11">
        <v>4175.07</v>
      </c>
      <c r="H13" s="11">
        <v>1340.39</v>
      </c>
      <c r="I13" s="11">
        <v>4305.41</v>
      </c>
      <c r="J13" s="11">
        <v>1385.81</v>
      </c>
      <c r="K13">
        <f t="shared" si="0"/>
        <v>7820.4000000000087</v>
      </c>
      <c r="L13">
        <f t="shared" si="1"/>
        <v>2725.1999999999907</v>
      </c>
    </row>
    <row r="14" spans="1:12" x14ac:dyDescent="0.3">
      <c r="A14" s="1" t="s">
        <v>2</v>
      </c>
      <c r="B14" s="3"/>
      <c r="C14" s="28"/>
      <c r="D14" s="4" t="s">
        <v>12</v>
      </c>
      <c r="E14" s="5">
        <v>42336470</v>
      </c>
      <c r="F14" s="1">
        <v>16</v>
      </c>
      <c r="G14" s="11">
        <v>2962.11</v>
      </c>
      <c r="H14" s="11">
        <v>391.41</v>
      </c>
      <c r="I14" s="11">
        <v>3024.42</v>
      </c>
      <c r="J14" s="11">
        <v>422.6</v>
      </c>
      <c r="K14">
        <f t="shared" si="0"/>
        <v>996.95999999999913</v>
      </c>
      <c r="L14">
        <f t="shared" si="1"/>
        <v>499.03999999999996</v>
      </c>
    </row>
    <row r="15" spans="1:12" x14ac:dyDescent="0.3">
      <c r="A15" s="2" t="s">
        <v>0</v>
      </c>
      <c r="B15" s="2">
        <v>1</v>
      </c>
      <c r="C15" s="29" t="s">
        <v>8</v>
      </c>
      <c r="D15" s="8" t="s">
        <v>11</v>
      </c>
      <c r="E15" s="9">
        <v>35980866</v>
      </c>
      <c r="F15" s="2">
        <v>1</v>
      </c>
      <c r="G15" s="11">
        <v>72315.77</v>
      </c>
      <c r="H15" s="11">
        <v>35533.31</v>
      </c>
      <c r="I15" s="11">
        <v>73278.45</v>
      </c>
      <c r="J15" s="11">
        <v>36012.480000000003</v>
      </c>
      <c r="K15">
        <f t="shared" si="0"/>
        <v>962.67999999999302</v>
      </c>
      <c r="L15">
        <f t="shared" si="1"/>
        <v>479.17000000000553</v>
      </c>
    </row>
    <row r="16" spans="1:12" x14ac:dyDescent="0.3">
      <c r="A16" s="2" t="s">
        <v>1</v>
      </c>
      <c r="B16" s="2">
        <v>2</v>
      </c>
      <c r="C16" s="29"/>
      <c r="D16" s="8" t="s">
        <v>11</v>
      </c>
      <c r="E16" s="9">
        <v>35989458</v>
      </c>
      <c r="F16" s="2">
        <v>1</v>
      </c>
      <c r="G16" s="11">
        <v>57622.02</v>
      </c>
      <c r="H16" s="11">
        <v>29024.17</v>
      </c>
      <c r="I16" s="11">
        <v>58690.94</v>
      </c>
      <c r="J16" s="11">
        <v>29552.97</v>
      </c>
      <c r="K16">
        <f t="shared" si="0"/>
        <v>1068.9200000000055</v>
      </c>
      <c r="L16">
        <f t="shared" si="1"/>
        <v>528.80000000000291</v>
      </c>
    </row>
    <row r="17" spans="1:13" x14ac:dyDescent="0.3">
      <c r="A17" s="1" t="s">
        <v>0</v>
      </c>
      <c r="B17" s="1">
        <v>1</v>
      </c>
      <c r="C17" s="26" t="s">
        <v>9</v>
      </c>
      <c r="D17" s="4" t="s">
        <v>11</v>
      </c>
      <c r="E17" s="5">
        <v>42219212</v>
      </c>
      <c r="F17" s="1">
        <v>50</v>
      </c>
      <c r="G17" s="11">
        <v>6250.34</v>
      </c>
      <c r="H17" s="11">
        <v>2634.55</v>
      </c>
      <c r="I17" s="11">
        <v>6429.31</v>
      </c>
      <c r="J17" s="11">
        <v>2713.7</v>
      </c>
      <c r="K17">
        <f t="shared" si="0"/>
        <v>8948.5000000000127</v>
      </c>
      <c r="L17">
        <f t="shared" si="1"/>
        <v>3957.4999999999818</v>
      </c>
    </row>
    <row r="18" spans="1:13" x14ac:dyDescent="0.3">
      <c r="A18" s="1" t="s">
        <v>1</v>
      </c>
      <c r="B18" s="1">
        <v>2</v>
      </c>
      <c r="C18" s="27"/>
      <c r="D18" s="4" t="s">
        <v>11</v>
      </c>
      <c r="E18" s="5">
        <v>42219300</v>
      </c>
      <c r="F18" s="1">
        <v>50</v>
      </c>
      <c r="G18" s="11">
        <v>3234.12</v>
      </c>
      <c r="H18" s="11">
        <v>991.08</v>
      </c>
      <c r="I18" s="11">
        <v>3350.6</v>
      </c>
      <c r="J18" s="11">
        <v>1031.23</v>
      </c>
      <c r="K18">
        <f t="shared" si="0"/>
        <v>5824.0000000000009</v>
      </c>
      <c r="L18">
        <f t="shared" si="1"/>
        <v>2007.4999999999989</v>
      </c>
    </row>
    <row r="19" spans="1:13" x14ac:dyDescent="0.3">
      <c r="A19" s="1" t="s">
        <v>2</v>
      </c>
      <c r="B19" s="3"/>
      <c r="C19" s="28"/>
      <c r="D19" s="4" t="s">
        <v>12</v>
      </c>
      <c r="E19" s="5">
        <v>42265735</v>
      </c>
      <c r="F19" s="1">
        <v>16</v>
      </c>
      <c r="G19" s="11">
        <v>1931.91</v>
      </c>
      <c r="H19" s="11">
        <v>272.33999999999997</v>
      </c>
      <c r="I19" s="11">
        <v>1977.03</v>
      </c>
      <c r="J19" s="11">
        <v>294.89</v>
      </c>
      <c r="K19">
        <f t="shared" si="0"/>
        <v>721.91999999999825</v>
      </c>
      <c r="L19">
        <f t="shared" si="1"/>
        <v>360.80000000000018</v>
      </c>
    </row>
    <row r="20" spans="1:13" x14ac:dyDescent="0.3">
      <c r="A20" s="1" t="s">
        <v>0</v>
      </c>
      <c r="B20" s="1">
        <v>1</v>
      </c>
      <c r="C20" s="26" t="s">
        <v>10</v>
      </c>
      <c r="D20" s="4" t="s">
        <v>11</v>
      </c>
      <c r="E20" s="5">
        <v>42219244</v>
      </c>
      <c r="F20" s="1">
        <v>50</v>
      </c>
      <c r="G20" s="11">
        <v>6309.54</v>
      </c>
      <c r="H20" s="11">
        <v>2543.2600000000002</v>
      </c>
      <c r="I20" s="11">
        <v>6510.05</v>
      </c>
      <c r="J20" s="11">
        <v>2627.55</v>
      </c>
      <c r="K20">
        <f t="shared" si="0"/>
        <v>10025.500000000011</v>
      </c>
      <c r="L20">
        <f t="shared" si="1"/>
        <v>4214.4999999999982</v>
      </c>
    </row>
    <row r="21" spans="1:13" x14ac:dyDescent="0.3">
      <c r="A21" s="1" t="s">
        <v>1</v>
      </c>
      <c r="B21" s="1">
        <v>2</v>
      </c>
      <c r="C21" s="27"/>
      <c r="D21" s="4" t="s">
        <v>11</v>
      </c>
      <c r="E21" s="5">
        <v>42170896</v>
      </c>
      <c r="F21" s="1">
        <v>50</v>
      </c>
      <c r="G21" s="11">
        <v>3684.93</v>
      </c>
      <c r="H21" s="11">
        <v>1268.93</v>
      </c>
      <c r="I21" s="11">
        <v>3826.38</v>
      </c>
      <c r="J21" s="11">
        <v>1327.95</v>
      </c>
      <c r="K21">
        <f t="shared" si="0"/>
        <v>7072.5000000000136</v>
      </c>
      <c r="L21">
        <f t="shared" si="1"/>
        <v>2950.9999999999991</v>
      </c>
    </row>
    <row r="22" spans="1:13" x14ac:dyDescent="0.3">
      <c r="A22" s="1" t="s">
        <v>2</v>
      </c>
      <c r="B22" s="3"/>
      <c r="C22" s="28"/>
      <c r="D22" s="4" t="s">
        <v>12</v>
      </c>
      <c r="E22" s="5">
        <v>42265819</v>
      </c>
      <c r="F22" s="1">
        <v>16</v>
      </c>
      <c r="G22" s="11">
        <v>2047.36</v>
      </c>
      <c r="H22" s="11">
        <v>449.68</v>
      </c>
      <c r="I22" s="11">
        <v>2133.59</v>
      </c>
      <c r="J22" s="11">
        <v>485.49</v>
      </c>
      <c r="K22">
        <f t="shared" si="0"/>
        <v>1379.6800000000039</v>
      </c>
      <c r="L22">
        <f t="shared" si="1"/>
        <v>572.96</v>
      </c>
    </row>
    <row r="25" spans="1:13" x14ac:dyDescent="0.3">
      <c r="K25" t="s">
        <v>14</v>
      </c>
      <c r="L25" t="s">
        <v>15</v>
      </c>
    </row>
    <row r="26" spans="1:13" x14ac:dyDescent="0.3">
      <c r="J26" s="14" t="s">
        <v>19</v>
      </c>
      <c r="K26" s="15">
        <f>SUM(K3:K22)</f>
        <v>117644.5000000001</v>
      </c>
      <c r="L26" s="15">
        <f>SUM(L3:L22)</f>
        <v>47358.929999999986</v>
      </c>
    </row>
    <row r="27" spans="1:13" x14ac:dyDescent="0.3">
      <c r="J27" s="16" t="s">
        <v>20</v>
      </c>
      <c r="K27" s="17">
        <f>K37</f>
        <v>36874.092619392191</v>
      </c>
      <c r="L27" s="17">
        <f>K34</f>
        <v>27983.625954198473</v>
      </c>
    </row>
    <row r="28" spans="1:13" x14ac:dyDescent="0.3">
      <c r="J28" s="16" t="s">
        <v>21</v>
      </c>
      <c r="K28" s="18">
        <f>K26-K27</f>
        <v>80770.40738060791</v>
      </c>
      <c r="L28" s="18">
        <f>L26-L27</f>
        <v>19375.304045801513</v>
      </c>
    </row>
    <row r="29" spans="1:13" x14ac:dyDescent="0.3">
      <c r="J29" s="23" t="s">
        <v>26</v>
      </c>
      <c r="K29" s="24">
        <f>K28*I37</f>
        <v>558123.51500000071</v>
      </c>
      <c r="L29" s="24">
        <f>L28*I34</f>
        <v>50763.296599999965</v>
      </c>
      <c r="M29" s="24">
        <f>K29+L29</f>
        <v>608886.81160000071</v>
      </c>
    </row>
    <row r="32" spans="1:13" x14ac:dyDescent="0.3">
      <c r="I32" t="s">
        <v>22</v>
      </c>
      <c r="J32" t="s">
        <v>23</v>
      </c>
      <c r="K32" t="s">
        <v>24</v>
      </c>
    </row>
    <row r="33" spans="9:12" x14ac:dyDescent="0.3">
      <c r="I33" s="19">
        <v>0</v>
      </c>
      <c r="J33" s="20">
        <v>-280642.43</v>
      </c>
      <c r="L33" t="s">
        <v>25</v>
      </c>
    </row>
    <row r="34" spans="9:12" x14ac:dyDescent="0.3">
      <c r="I34" s="21">
        <v>2.62</v>
      </c>
      <c r="J34" s="20">
        <v>73317.100000000006</v>
      </c>
      <c r="K34">
        <f>J34/I34</f>
        <v>27983.625954198473</v>
      </c>
      <c r="L34" t="s">
        <v>27</v>
      </c>
    </row>
    <row r="35" spans="9:12" x14ac:dyDescent="0.3">
      <c r="I35" s="21"/>
      <c r="J35" s="22"/>
    </row>
    <row r="36" spans="9:12" x14ac:dyDescent="0.3">
      <c r="I36" s="21"/>
      <c r="J36" s="20"/>
    </row>
    <row r="37" spans="9:12" x14ac:dyDescent="0.3">
      <c r="I37" s="21">
        <v>6.91</v>
      </c>
      <c r="J37" s="20">
        <v>535442.41</v>
      </c>
      <c r="K37">
        <f>(J37+J33)/I37</f>
        <v>36874.092619392191</v>
      </c>
      <c r="L37" t="s">
        <v>28</v>
      </c>
    </row>
  </sheetData>
  <mergeCells count="10">
    <mergeCell ref="C15:C16"/>
    <mergeCell ref="C17:C19"/>
    <mergeCell ref="C20:C22"/>
    <mergeCell ref="G1:H1"/>
    <mergeCell ref="I1:J1"/>
    <mergeCell ref="K1:L1"/>
    <mergeCell ref="C3:C5"/>
    <mergeCell ref="C6:C8"/>
    <mergeCell ref="C9:C11"/>
    <mergeCell ref="C12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 Никита</dc:creator>
  <cp:lastModifiedBy>Семенов Никита</cp:lastModifiedBy>
  <dcterms:created xsi:type="dcterms:W3CDTF">2023-08-10T10:28:12Z</dcterms:created>
  <dcterms:modified xsi:type="dcterms:W3CDTF">2023-08-14T11:25:38Z</dcterms:modified>
</cp:coreProperties>
</file>