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012B546E-A11F-4A91-B7ED-DB2BC9C287FB}" xr6:coauthVersionLast="45" xr6:coauthVersionMax="45" xr10:uidLastSave="{00000000-0000-0000-0000-000000000000}"/>
  <bookViews>
    <workbookView xWindow="-120" yWindow="-120" windowWidth="29040" windowHeight="17640" xr2:uid="{56FF412F-8355-4C00-8FA3-2E4B7AEE17A4}"/>
  </bookViews>
  <sheets>
    <sheet name="126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E4" i="1"/>
  <c r="G4" i="1"/>
  <c r="G16" i="1" s="1"/>
  <c r="H4" i="1"/>
  <c r="I4" i="1"/>
  <c r="J4" i="1"/>
  <c r="J16" i="1" s="1"/>
  <c r="B5" i="1"/>
  <c r="E5" i="1"/>
  <c r="G5" i="1"/>
  <c r="H5" i="1"/>
  <c r="I5" i="1"/>
  <c r="J5" i="1"/>
  <c r="B6" i="1"/>
  <c r="E6" i="1"/>
  <c r="G6" i="1"/>
  <c r="H6" i="1"/>
  <c r="I6" i="1"/>
  <c r="J6" i="1"/>
  <c r="B7" i="1"/>
  <c r="E7" i="1"/>
  <c r="G7" i="1"/>
  <c r="H7" i="1"/>
  <c r="I7" i="1"/>
  <c r="J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</calcChain>
</file>

<file path=xl/sharedStrings.xml><?xml version="1.0" encoding="utf-8"?>
<sst xmlns="http://schemas.openxmlformats.org/spreadsheetml/2006/main" count="28" uniqueCount="28">
  <si>
    <t>В ЕПД за март 2020 г.</t>
  </si>
  <si>
    <t>В ЕПД за декабрь 2017 г.</t>
  </si>
  <si>
    <t>Декабрь 2017 г.</t>
  </si>
  <si>
    <t>Ноябрь 2017 г.</t>
  </si>
  <si>
    <t>Октябрь 2017 г.</t>
  </si>
  <si>
    <t>Сентябрь 2017 г.</t>
  </si>
  <si>
    <t>Август 2017 г.</t>
  </si>
  <si>
    <t>Июль 2017 г.</t>
  </si>
  <si>
    <t>Июнь 2017 г.</t>
  </si>
  <si>
    <t>Май 2017 г.</t>
  </si>
  <si>
    <t>Апрель 2017 г.</t>
  </si>
  <si>
    <t>Март 2017 г.</t>
  </si>
  <si>
    <t>Февраль 2017 г.</t>
  </si>
  <si>
    <t>Январь 2017 г.</t>
  </si>
  <si>
    <t>9=8-7</t>
  </si>
  <si>
    <t>6=4-5</t>
  </si>
  <si>
    <t>4=(3*1)*2</t>
  </si>
  <si>
    <t>Доначисление за 2017 год.</t>
  </si>
  <si>
    <t>Расчет по решению суда период 31.01.2017-25.04.2017, 0,0259 Гкал/кв. м., тариф 1968,13</t>
  </si>
  <si>
    <t>Фактически за период 31.01.2017-25.04.2017</t>
  </si>
  <si>
    <t>Перерасчет за  2017 г.</t>
  </si>
  <si>
    <t>Начислено в  2017 г.</t>
  </si>
  <si>
    <t>Фактически за 2017 г., руб.</t>
  </si>
  <si>
    <t>Среднемесячное потребление за 2017 г., Гкал на 1кв. м.</t>
  </si>
  <si>
    <t>Тариф, руб.</t>
  </si>
  <si>
    <t>Общая площадь помещения, кв. м.</t>
  </si>
  <si>
    <t>Площадь помещения:</t>
  </si>
  <si>
    <t>126-1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</si>
</sst>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8"/>
      <color indexed="59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2" fontId="2" fillId="0" borderId="1" xfId="0" applyNumberFormat="1" applyFont="1" applyBorder="1"/>
    <xf numFmtId="0" fontId="2" fillId="0" borderId="0" xfId="0" applyFont="1"/>
    <xf numFmtId="2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1" fillId="0" borderId="0" xfId="0" applyFont="1"/>
  </cellXfs>
  <cellStyles count="3">
    <cellStyle name="Обычный" xfId="0" builtinId="0"/>
    <cellStyle name="Обычный_Лист1" xfId="2" xr:uid="{C8886231-4702-4D81-94DB-623D3CFCBB9D}"/>
    <cellStyle name="Обычный_Лист5" xfId="1" xr:uid="{026A9E57-CD55-4D4E-BF65-04F047F04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A168-E06C-4C72-93EA-10B1500262D3}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4.28515625" customWidth="1"/>
    <col min="2" max="2" width="10.5703125" customWidth="1"/>
    <col min="3" max="3" width="10.28515625" customWidth="1"/>
    <col min="4" max="4" width="13.85546875" customWidth="1"/>
    <col min="5" max="5" width="10.42578125" customWidth="1"/>
    <col min="7" max="7" width="10.7109375" customWidth="1"/>
    <col min="8" max="8" width="10.140625" customWidth="1"/>
    <col min="9" max="9" width="15.7109375" customWidth="1"/>
  </cols>
  <sheetData>
    <row r="1" spans="1:10" x14ac:dyDescent="0.25">
      <c r="A1" s="4" t="s">
        <v>27</v>
      </c>
      <c r="B1" s="12" t="s">
        <v>26</v>
      </c>
      <c r="C1" s="4"/>
      <c r="D1" s="4">
        <v>71.900000000000006</v>
      </c>
      <c r="E1" s="4"/>
      <c r="F1" s="4"/>
      <c r="G1" s="4"/>
    </row>
    <row r="2" spans="1:10" ht="67.5" x14ac:dyDescent="0.25">
      <c r="A2" s="10"/>
      <c r="B2" s="10" t="s">
        <v>25</v>
      </c>
      <c r="C2" s="10" t="s">
        <v>24</v>
      </c>
      <c r="D2" s="10" t="s">
        <v>23</v>
      </c>
      <c r="E2" s="10" t="s">
        <v>22</v>
      </c>
      <c r="F2" s="10" t="s">
        <v>21</v>
      </c>
      <c r="G2" s="10" t="s">
        <v>20</v>
      </c>
      <c r="H2" s="10" t="s">
        <v>19</v>
      </c>
      <c r="I2" s="10" t="s">
        <v>18</v>
      </c>
      <c r="J2" s="10" t="s">
        <v>17</v>
      </c>
    </row>
    <row r="3" spans="1:10" x14ac:dyDescent="0.25">
      <c r="A3" s="10"/>
      <c r="B3" s="10">
        <v>1</v>
      </c>
      <c r="C3" s="10">
        <v>2</v>
      </c>
      <c r="D3" s="10">
        <v>3</v>
      </c>
      <c r="E3" s="10" t="s">
        <v>16</v>
      </c>
      <c r="F3" s="10">
        <v>5</v>
      </c>
      <c r="G3" s="10" t="s">
        <v>15</v>
      </c>
      <c r="H3" s="10">
        <v>7</v>
      </c>
      <c r="I3" s="10">
        <v>8</v>
      </c>
      <c r="J3" s="10" t="s">
        <v>14</v>
      </c>
    </row>
    <row r="4" spans="1:10" x14ac:dyDescent="0.25">
      <c r="A4" s="10" t="s">
        <v>13</v>
      </c>
      <c r="B4" s="9">
        <f>$D$1</f>
        <v>71.900000000000006</v>
      </c>
      <c r="C4" s="9">
        <v>1665.48</v>
      </c>
      <c r="D4" s="8">
        <v>3.1198344737869095E-2</v>
      </c>
      <c r="E4" s="7">
        <f>(D4*B4)*C4</f>
        <v>3735.9397600504853</v>
      </c>
      <c r="F4" s="7">
        <v>1820.17</v>
      </c>
      <c r="G4" s="3">
        <f>E4-F4</f>
        <v>1915.7697600504853</v>
      </c>
      <c r="H4" s="6">
        <f>ROUND(E4/31,2)</f>
        <v>120.51</v>
      </c>
      <c r="I4" s="6">
        <f>ROUND(((0.0151*12/7)*B4)*1968.13/31,2)</f>
        <v>118.16</v>
      </c>
      <c r="J4" s="1">
        <f>I4-H4</f>
        <v>-2.3500000000000085</v>
      </c>
    </row>
    <row r="5" spans="1:10" x14ac:dyDescent="0.25">
      <c r="A5" s="10" t="s">
        <v>12</v>
      </c>
      <c r="B5" s="9">
        <f>$D$1</f>
        <v>71.900000000000006</v>
      </c>
      <c r="C5" s="9">
        <v>1665.48</v>
      </c>
      <c r="D5" s="8">
        <v>2.5204895921776951E-2</v>
      </c>
      <c r="E5" s="7">
        <f>(D5*B5)*C5</f>
        <v>3018.2361792996976</v>
      </c>
      <c r="F5" s="7">
        <v>1820.37</v>
      </c>
      <c r="G5" s="3">
        <f>E5-F5</f>
        <v>1197.8661792996977</v>
      </c>
      <c r="H5" s="11">
        <f>E5</f>
        <v>3018.2361792996976</v>
      </c>
      <c r="I5" s="6">
        <f>ROUND(((0.0151*12/7)*B5)*1968.13,2)</f>
        <v>3663.05</v>
      </c>
      <c r="J5" s="1">
        <f>I5-H5</f>
        <v>644.81382070030259</v>
      </c>
    </row>
    <row r="6" spans="1:10" x14ac:dyDescent="0.25">
      <c r="A6" s="10" t="s">
        <v>11</v>
      </c>
      <c r="B6" s="9">
        <f>$D$1</f>
        <v>71.900000000000006</v>
      </c>
      <c r="C6" s="9">
        <v>1665.48</v>
      </c>
      <c r="D6" s="8">
        <v>1.9750123360231256E-2</v>
      </c>
      <c r="E6" s="7">
        <f>(D6*B6)*C6</f>
        <v>2365.0380091424531</v>
      </c>
      <c r="F6" s="7">
        <v>1820.37</v>
      </c>
      <c r="G6" s="3">
        <f>E6-F6</f>
        <v>544.66800914245323</v>
      </c>
      <c r="H6" s="11">
        <f>E6</f>
        <v>2365.0380091424531</v>
      </c>
      <c r="I6" s="6">
        <f>ROUND(((0.0151*12/7)*B6)*1968.13,2)</f>
        <v>3663.05</v>
      </c>
      <c r="J6" s="1">
        <f>I6-H6</f>
        <v>1298.0119908575471</v>
      </c>
    </row>
    <row r="7" spans="1:10" x14ac:dyDescent="0.25">
      <c r="A7" s="10" t="s">
        <v>10</v>
      </c>
      <c r="B7" s="9">
        <f>$D$1</f>
        <v>71.900000000000006</v>
      </c>
      <c r="C7" s="9">
        <v>1665.48</v>
      </c>
      <c r="D7" s="8">
        <v>1.2171479134970546E-2</v>
      </c>
      <c r="E7" s="7">
        <f>(D7*B7)*C7</f>
        <v>1457.5104295122026</v>
      </c>
      <c r="F7" s="7">
        <v>1820.37</v>
      </c>
      <c r="G7" s="3">
        <f>E7-F7</f>
        <v>-362.85957048779733</v>
      </c>
      <c r="H7" s="6">
        <f>ROUND(E7/30*25,2)</f>
        <v>1214.5899999999999</v>
      </c>
      <c r="I7" s="6">
        <f>ROUND(((0.0151*12/7)*B7)*1968.13/30*25,2)</f>
        <v>3052.54</v>
      </c>
      <c r="J7" s="1">
        <f>I7-H7</f>
        <v>1837.95</v>
      </c>
    </row>
    <row r="8" spans="1:10" x14ac:dyDescent="0.25">
      <c r="A8" s="10" t="s">
        <v>9</v>
      </c>
      <c r="B8" s="9">
        <f>$D$1</f>
        <v>71.900000000000006</v>
      </c>
      <c r="C8" s="9">
        <v>1665.48</v>
      </c>
      <c r="D8" s="8">
        <v>1.1042640898197481E-2</v>
      </c>
      <c r="E8" s="7">
        <f>(D8*B8)*C8</f>
        <v>1322.3342947890428</v>
      </c>
      <c r="F8" s="7">
        <v>1820.37</v>
      </c>
      <c r="G8" s="3">
        <f>E8-F8</f>
        <v>-498.03570521095708</v>
      </c>
      <c r="H8" s="6"/>
      <c r="I8" s="6"/>
      <c r="J8" s="6"/>
    </row>
    <row r="9" spans="1:10" x14ac:dyDescent="0.25">
      <c r="A9" s="10" t="s">
        <v>8</v>
      </c>
      <c r="B9" s="9">
        <f>$D$1</f>
        <v>71.900000000000006</v>
      </c>
      <c r="C9" s="9">
        <v>1665.48</v>
      </c>
      <c r="D9" s="8">
        <v>0</v>
      </c>
      <c r="E9" s="7">
        <f>(D9*B9)*C9</f>
        <v>0</v>
      </c>
      <c r="F9" s="7">
        <v>1820.37</v>
      </c>
      <c r="G9" s="3">
        <f>E9-F9</f>
        <v>-1820.37</v>
      </c>
      <c r="H9" s="6"/>
      <c r="I9" s="6"/>
      <c r="J9" s="6"/>
    </row>
    <row r="10" spans="1:10" x14ac:dyDescent="0.25">
      <c r="A10" s="10" t="s">
        <v>7</v>
      </c>
      <c r="B10" s="9">
        <f>$D$1</f>
        <v>71.900000000000006</v>
      </c>
      <c r="C10" s="9">
        <v>1665.48</v>
      </c>
      <c r="D10" s="8">
        <v>0</v>
      </c>
      <c r="E10" s="7">
        <f>(D10*B10)*C10</f>
        <v>0</v>
      </c>
      <c r="F10" s="7">
        <v>1905.01</v>
      </c>
      <c r="G10" s="3">
        <f>E10-F10</f>
        <v>-1905.01</v>
      </c>
      <c r="H10" s="6"/>
      <c r="I10" s="6"/>
      <c r="J10" s="6"/>
    </row>
    <row r="11" spans="1:10" x14ac:dyDescent="0.25">
      <c r="A11" s="10" t="s">
        <v>6</v>
      </c>
      <c r="B11" s="9">
        <f>$D$1</f>
        <v>71.900000000000006</v>
      </c>
      <c r="C11" s="9">
        <v>2059.7399999999998</v>
      </c>
      <c r="D11" s="8">
        <v>0</v>
      </c>
      <c r="E11" s="7">
        <f>(D11*B11)*C11</f>
        <v>0</v>
      </c>
      <c r="F11" s="7">
        <v>2251.3000000000002</v>
      </c>
      <c r="G11" s="3">
        <f>E11-F11</f>
        <v>-2251.3000000000002</v>
      </c>
      <c r="H11" s="6"/>
      <c r="I11" s="6"/>
      <c r="J11" s="6"/>
    </row>
    <row r="12" spans="1:10" x14ac:dyDescent="0.25">
      <c r="A12" s="10" t="s">
        <v>5</v>
      </c>
      <c r="B12" s="9">
        <f>$D$1</f>
        <v>71.900000000000006</v>
      </c>
      <c r="C12" s="9">
        <v>2059.7399999999998</v>
      </c>
      <c r="D12" s="8">
        <v>2.4206587035770673E-3</v>
      </c>
      <c r="E12" s="7">
        <f>(D12*B12)*C12</f>
        <v>358.48819142780906</v>
      </c>
      <c r="F12" s="7">
        <v>2251.3000000000002</v>
      </c>
      <c r="G12" s="3">
        <f>E12-F12</f>
        <v>-1892.8118085721912</v>
      </c>
      <c r="H12" s="6"/>
      <c r="I12" s="6"/>
      <c r="J12" s="6"/>
    </row>
    <row r="13" spans="1:10" x14ac:dyDescent="0.25">
      <c r="A13" s="10" t="s">
        <v>4</v>
      </c>
      <c r="B13" s="9">
        <f>$D$1</f>
        <v>71.900000000000006</v>
      </c>
      <c r="C13" s="9">
        <v>2059.7399999999998</v>
      </c>
      <c r="D13" s="8">
        <v>1.0709175356330234E-2</v>
      </c>
      <c r="E13" s="7">
        <f>(D13*B13)*C13</f>
        <v>1585.978601403385</v>
      </c>
      <c r="F13" s="7">
        <v>2251.3000000000002</v>
      </c>
      <c r="G13" s="3">
        <f>E13-F13</f>
        <v>-665.32139859661515</v>
      </c>
      <c r="H13" s="6"/>
      <c r="I13" s="6"/>
      <c r="J13" s="6"/>
    </row>
    <row r="14" spans="1:10" x14ac:dyDescent="0.25">
      <c r="A14" s="10" t="s">
        <v>3</v>
      </c>
      <c r="B14" s="9">
        <f>$D$1</f>
        <v>71.900000000000006</v>
      </c>
      <c r="C14" s="9">
        <v>2059.7399999999998</v>
      </c>
      <c r="D14" s="8">
        <v>2.3509249632454134E-2</v>
      </c>
      <c r="E14" s="7">
        <f>(D14*B14)*C14</f>
        <v>3481.6095181486826</v>
      </c>
      <c r="F14" s="7">
        <v>2251.3000000000002</v>
      </c>
      <c r="G14" s="3">
        <f>E14-F14</f>
        <v>1230.3095181486824</v>
      </c>
      <c r="H14" s="6"/>
      <c r="I14" s="6"/>
      <c r="J14" s="6"/>
    </row>
    <row r="15" spans="1:10" x14ac:dyDescent="0.25">
      <c r="A15" s="10" t="s">
        <v>2</v>
      </c>
      <c r="B15" s="9">
        <f>$D$1</f>
        <v>71.900000000000006</v>
      </c>
      <c r="C15" s="9">
        <v>2059.7399999999998</v>
      </c>
      <c r="D15" s="8">
        <v>2.4264867890670515E-2</v>
      </c>
      <c r="E15" s="7">
        <f>(D15*B15)*C15</f>
        <v>3593.5130353184245</v>
      </c>
      <c r="F15" s="7">
        <v>2251.3000000000002</v>
      </c>
      <c r="G15" s="3">
        <f>E15-F15</f>
        <v>1342.2130353184243</v>
      </c>
      <c r="H15" s="6"/>
      <c r="I15" s="6"/>
      <c r="J15" s="6"/>
    </row>
    <row r="16" spans="1:10" x14ac:dyDescent="0.25">
      <c r="A16" s="4"/>
      <c r="B16" s="4"/>
      <c r="C16" s="4"/>
      <c r="D16" s="4"/>
      <c r="E16" s="5" t="s">
        <v>1</v>
      </c>
      <c r="F16" s="4"/>
      <c r="G16" s="3">
        <f>SUM(G4:G15)</f>
        <v>-3164.8819809078182</v>
      </c>
      <c r="H16" s="2"/>
      <c r="I16" s="2" t="s">
        <v>0</v>
      </c>
      <c r="J16" s="1">
        <f>SUM(J4:J15)</f>
        <v>3778.4258115578496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Sv</cp:lastModifiedBy>
  <dcterms:created xsi:type="dcterms:W3CDTF">2020-04-17T16:53:16Z</dcterms:created>
  <dcterms:modified xsi:type="dcterms:W3CDTF">2020-04-17T16:53:21Z</dcterms:modified>
</cp:coreProperties>
</file>