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391C8E9B-7D27-4A3D-9542-FFD671F24C38}" xr6:coauthVersionLast="45" xr6:coauthVersionMax="45" xr10:uidLastSave="{00000000-0000-0000-0000-000000000000}"/>
  <bookViews>
    <workbookView xWindow="-120" yWindow="-120" windowWidth="29040" windowHeight="17640" xr2:uid="{DF6E3946-2780-4F0A-B5A3-D67EE009562F}"/>
  </bookViews>
  <sheets>
    <sheet name="128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E4" i="1"/>
  <c r="G4" i="1"/>
  <c r="G16" i="1" s="1"/>
  <c r="H4" i="1"/>
  <c r="I4" i="1"/>
  <c r="J4" i="1"/>
  <c r="J16" i="1" s="1"/>
  <c r="B5" i="1"/>
  <c r="E5" i="1"/>
  <c r="G5" i="1"/>
  <c r="H5" i="1"/>
  <c r="I5" i="1"/>
  <c r="J5" i="1"/>
  <c r="B6" i="1"/>
  <c r="E6" i="1"/>
  <c r="G6" i="1"/>
  <c r="H6" i="1"/>
  <c r="I6" i="1"/>
  <c r="J6" i="1"/>
  <c r="B7" i="1"/>
  <c r="E7" i="1"/>
  <c r="G7" i="1"/>
  <c r="H7" i="1"/>
  <c r="I7" i="1"/>
  <c r="J7" i="1"/>
  <c r="B8" i="1"/>
  <c r="E8" i="1"/>
  <c r="G8" i="1"/>
  <c r="B9" i="1"/>
  <c r="E9" i="1"/>
  <c r="G9" i="1"/>
  <c r="B10" i="1"/>
  <c r="E10" i="1"/>
  <c r="G10" i="1"/>
  <c r="B11" i="1"/>
  <c r="E11" i="1"/>
  <c r="G11" i="1"/>
  <c r="B12" i="1"/>
  <c r="E12" i="1"/>
  <c r="G12" i="1"/>
  <c r="B13" i="1"/>
  <c r="E13" i="1"/>
  <c r="G13" i="1"/>
  <c r="B14" i="1"/>
  <c r="E14" i="1"/>
  <c r="G14" i="1"/>
  <c r="B15" i="1"/>
  <c r="E15" i="1"/>
  <c r="G15" i="1"/>
</calcChain>
</file>

<file path=xl/sharedStrings.xml><?xml version="1.0" encoding="utf-8"?>
<sst xmlns="http://schemas.openxmlformats.org/spreadsheetml/2006/main" count="28" uniqueCount="28">
  <si>
    <t>В ЕПД за март 2020 г.</t>
  </si>
  <si>
    <t>В ЕПД за декабрь 2017 г.</t>
  </si>
  <si>
    <t>Декабрь 2017 г.</t>
  </si>
  <si>
    <t>Ноябрь 2017 г.</t>
  </si>
  <si>
    <t>Октябрь 2017 г.</t>
  </si>
  <si>
    <t>Сентябрь 2017 г.</t>
  </si>
  <si>
    <t>Август 2017 г.</t>
  </si>
  <si>
    <t>Июль 2017 г.</t>
  </si>
  <si>
    <t>Июнь 2017 г.</t>
  </si>
  <si>
    <t>Май 2017 г.</t>
  </si>
  <si>
    <t>Апрель 2017 г.</t>
  </si>
  <si>
    <t>Март 2017 г.</t>
  </si>
  <si>
    <t>Февраль 2017 г.</t>
  </si>
  <si>
    <t>Январь 2017 г.</t>
  </si>
  <si>
    <t>9=8-7</t>
  </si>
  <si>
    <t>6=4-5</t>
  </si>
  <si>
    <t>4=(3*1)*2</t>
  </si>
  <si>
    <t>Доначисление за 2017 год.</t>
  </si>
  <si>
    <t>Расчет по решению суда период 31.01.2017-25.04.2017, 0,0259 Гкал/кв. м., тариф 1968,13</t>
  </si>
  <si>
    <t>Фактически за период 31.01.2017-25.04.2017</t>
  </si>
  <si>
    <t>Перерасчет за  2017 г.</t>
  </si>
  <si>
    <t>Начислено в  2017 г.</t>
  </si>
  <si>
    <t>Фактически за 2017 г., руб.</t>
  </si>
  <si>
    <t>Среднемесячное потребление за 2017 г., Гкал на 1кв. м.</t>
  </si>
  <si>
    <t>Тариф, руб.</t>
  </si>
  <si>
    <t>Общая площадь помещения, кв. м.</t>
  </si>
  <si>
    <t>Площадь помещения:</t>
  </si>
  <si>
    <t>128-1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</si>
</sst>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</font>
    <font>
      <sz val="8"/>
      <color indexed="5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2" fontId="2" fillId="0" borderId="1" xfId="0" applyNumberFormat="1" applyFont="1" applyBorder="1"/>
    <xf numFmtId="0" fontId="2" fillId="0" borderId="0" xfId="0" applyFont="1"/>
    <xf numFmtId="2" fontId="4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164" fontId="4" fillId="2" borderId="1" xfId="1" applyNumberFormat="1" applyFont="1" applyFill="1" applyBorder="1" applyAlignment="1">
      <alignment horizontal="right" wrapText="1"/>
    </xf>
    <xf numFmtId="165" fontId="4" fillId="2" borderId="1" xfId="1" applyNumberFormat="1" applyFont="1" applyFill="1" applyBorder="1" applyAlignment="1">
      <alignment horizontal="right" wrapText="1"/>
    </xf>
    <xf numFmtId="4" fontId="5" fillId="0" borderId="1" xfId="2" applyNumberFormat="1" applyFont="1" applyBorder="1" applyAlignment="1">
      <alignment horizontal="right"/>
    </xf>
    <xf numFmtId="0" fontId="6" fillId="3" borderId="1" xfId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0" fontId="1" fillId="0" borderId="0" xfId="0" applyFont="1"/>
  </cellXfs>
  <cellStyles count="3">
    <cellStyle name="Обычный" xfId="0" builtinId="0"/>
    <cellStyle name="Обычный_Лист1" xfId="2" xr:uid="{6420468D-2D7F-489F-A4A3-89FA52EB5519}"/>
    <cellStyle name="Обычный_Лист5" xfId="1" xr:uid="{95EB1BD6-731A-4B5E-8418-7D5AD8753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1D2E-0B51-47D3-A5ED-6DC7842BA9BE}">
  <dimension ref="A1:J16"/>
  <sheetViews>
    <sheetView tabSelected="1" workbookViewId="0">
      <selection activeCell="E20" sqref="E20"/>
    </sheetView>
  </sheetViews>
  <sheetFormatPr defaultRowHeight="15" x14ac:dyDescent="0.25"/>
  <cols>
    <col min="1" max="1" width="14.85546875" customWidth="1"/>
    <col min="2" max="2" width="9.7109375" customWidth="1"/>
    <col min="3" max="3" width="11.42578125" customWidth="1"/>
    <col min="4" max="4" width="13.28515625" customWidth="1"/>
    <col min="5" max="5" width="9.7109375" customWidth="1"/>
    <col min="6" max="6" width="10.28515625" customWidth="1"/>
    <col min="7" max="7" width="11" customWidth="1"/>
    <col min="8" max="8" width="10.5703125" customWidth="1"/>
    <col min="9" max="9" width="15.7109375" customWidth="1"/>
  </cols>
  <sheetData>
    <row r="1" spans="1:10" x14ac:dyDescent="0.25">
      <c r="A1" t="s">
        <v>27</v>
      </c>
      <c r="B1" s="11" t="s">
        <v>26</v>
      </c>
      <c r="D1">
        <v>38.6</v>
      </c>
    </row>
    <row r="2" spans="1:10" ht="67.5" x14ac:dyDescent="0.25">
      <c r="A2" s="9"/>
      <c r="B2" s="9" t="s">
        <v>25</v>
      </c>
      <c r="C2" s="9" t="s">
        <v>24</v>
      </c>
      <c r="D2" s="9" t="s">
        <v>23</v>
      </c>
      <c r="E2" s="9" t="s">
        <v>22</v>
      </c>
      <c r="F2" s="9" t="s">
        <v>21</v>
      </c>
      <c r="G2" s="9" t="s">
        <v>20</v>
      </c>
      <c r="H2" s="9" t="s">
        <v>19</v>
      </c>
      <c r="I2" s="9" t="s">
        <v>18</v>
      </c>
      <c r="J2" s="9" t="s">
        <v>17</v>
      </c>
    </row>
    <row r="3" spans="1:10" x14ac:dyDescent="0.25">
      <c r="A3" s="9"/>
      <c r="B3" s="9">
        <v>1</v>
      </c>
      <c r="C3" s="9">
        <v>2</v>
      </c>
      <c r="D3" s="9">
        <v>3</v>
      </c>
      <c r="E3" s="9" t="s">
        <v>16</v>
      </c>
      <c r="F3" s="9">
        <v>5</v>
      </c>
      <c r="G3" s="9" t="s">
        <v>15</v>
      </c>
      <c r="H3" s="9">
        <v>7</v>
      </c>
      <c r="I3" s="9">
        <v>8</v>
      </c>
      <c r="J3" s="9" t="s">
        <v>14</v>
      </c>
    </row>
    <row r="4" spans="1:10" x14ac:dyDescent="0.25">
      <c r="A4" s="9" t="s">
        <v>13</v>
      </c>
      <c r="B4" s="8">
        <f>$D$1</f>
        <v>38.6</v>
      </c>
      <c r="C4" s="8">
        <v>1665.48</v>
      </c>
      <c r="D4" s="7">
        <v>3.2661757365336948E-2</v>
      </c>
      <c r="E4" s="6">
        <f>(D4*B4)*C4</f>
        <v>2099.7436411533054</v>
      </c>
      <c r="F4" s="6">
        <v>932.17</v>
      </c>
      <c r="G4" s="6">
        <f>E4-F4</f>
        <v>1167.5736411533053</v>
      </c>
      <c r="H4" s="5">
        <f>ROUND(E4/31,2)</f>
        <v>67.73</v>
      </c>
      <c r="I4" s="5">
        <f>ROUND(((0.0151*12/7)*B4)*1968.13/31,2)</f>
        <v>63.44</v>
      </c>
      <c r="J4" s="1">
        <f>I4-H4</f>
        <v>-4.2900000000000063</v>
      </c>
    </row>
    <row r="5" spans="1:10" x14ac:dyDescent="0.25">
      <c r="A5" s="9" t="s">
        <v>12</v>
      </c>
      <c r="B5" s="8">
        <f>$D$1</f>
        <v>38.6</v>
      </c>
      <c r="C5" s="8">
        <v>1665.48</v>
      </c>
      <c r="D5" s="7">
        <v>2.5916995848025995E-2</v>
      </c>
      <c r="E5" s="6">
        <f>(D5*B5)*C5</f>
        <v>1666.1395962558549</v>
      </c>
      <c r="F5" s="6">
        <v>932.67</v>
      </c>
      <c r="G5" s="6">
        <f>E5-F5</f>
        <v>733.46959625585498</v>
      </c>
      <c r="H5" s="10">
        <f>E5</f>
        <v>1666.1395962558549</v>
      </c>
      <c r="I5" s="5">
        <f>ROUND(((0.0151*12/7)*B5)*1968.13,2)</f>
        <v>1966.53</v>
      </c>
      <c r="J5" s="1">
        <f>I5-H5</f>
        <v>300.39040374414503</v>
      </c>
    </row>
    <row r="6" spans="1:10" x14ac:dyDescent="0.25">
      <c r="A6" s="9" t="s">
        <v>11</v>
      </c>
      <c r="B6" s="8">
        <f>$D$1</f>
        <v>38.6</v>
      </c>
      <c r="C6" s="8">
        <v>1665.48</v>
      </c>
      <c r="D6" s="7">
        <v>2.0301201272403729E-2</v>
      </c>
      <c r="E6" s="6">
        <f>(D6*B6)*C6</f>
        <v>1305.1140452332904</v>
      </c>
      <c r="F6" s="6">
        <v>932.67</v>
      </c>
      <c r="G6" s="6">
        <f>E6-F6</f>
        <v>372.44404523329047</v>
      </c>
      <c r="H6" s="10">
        <f>E6</f>
        <v>1305.1140452332904</v>
      </c>
      <c r="I6" s="5">
        <f>ROUND(((0.0151*12/7)*B6)*1968.13,2)</f>
        <v>1966.53</v>
      </c>
      <c r="J6" s="1">
        <f>I6-H6</f>
        <v>661.41595476670955</v>
      </c>
    </row>
    <row r="7" spans="1:10" x14ac:dyDescent="0.25">
      <c r="A7" s="9" t="s">
        <v>10</v>
      </c>
      <c r="B7" s="8">
        <f>$D$1</f>
        <v>38.6</v>
      </c>
      <c r="C7" s="8">
        <v>1665.48</v>
      </c>
      <c r="D7" s="7">
        <v>9.9640901841832573E-3</v>
      </c>
      <c r="E7" s="6">
        <f>(D7*B7)*C7</f>
        <v>640.56672671020635</v>
      </c>
      <c r="F7" s="6">
        <v>932.67</v>
      </c>
      <c r="G7" s="6">
        <f>E7-F7</f>
        <v>-292.10327328979361</v>
      </c>
      <c r="H7" s="5">
        <f>ROUND(E7/30*25,2)</f>
        <v>533.80999999999995</v>
      </c>
      <c r="I7" s="5">
        <f>ROUND(((0.0151*12/7)*B7)*1968.13/30*25,2)</f>
        <v>1638.78</v>
      </c>
      <c r="J7" s="1">
        <f>I7-H7</f>
        <v>1104.97</v>
      </c>
    </row>
    <row r="8" spans="1:10" x14ac:dyDescent="0.25">
      <c r="A8" s="9" t="s">
        <v>9</v>
      </c>
      <c r="B8" s="8">
        <f>$D$1</f>
        <v>38.6</v>
      </c>
      <c r="C8" s="8">
        <v>1665.48</v>
      </c>
      <c r="D8" s="7">
        <v>3.2746330678925916E-3</v>
      </c>
      <c r="E8" s="6">
        <f>(D8*B8)*C8</f>
        <v>210.51806504187087</v>
      </c>
      <c r="F8" s="6">
        <v>932.67</v>
      </c>
      <c r="G8" s="6">
        <f>E8-F8</f>
        <v>-722.15193495812912</v>
      </c>
      <c r="H8" s="5"/>
      <c r="I8" s="5"/>
      <c r="J8" s="5"/>
    </row>
    <row r="9" spans="1:10" x14ac:dyDescent="0.25">
      <c r="A9" s="9" t="s">
        <v>8</v>
      </c>
      <c r="B9" s="8">
        <f>$D$1</f>
        <v>38.6</v>
      </c>
      <c r="C9" s="8">
        <v>1665.48</v>
      </c>
      <c r="D9" s="7">
        <v>1.0819417832248577E-3</v>
      </c>
      <c r="E9" s="6">
        <f>(D9*B9)*C9</f>
        <v>69.555362683437977</v>
      </c>
      <c r="F9" s="6">
        <v>932.67</v>
      </c>
      <c r="G9" s="6">
        <f>E9-F9</f>
        <v>-863.11463731656204</v>
      </c>
      <c r="H9" s="5"/>
      <c r="I9" s="5"/>
      <c r="J9" s="5"/>
    </row>
    <row r="10" spans="1:10" x14ac:dyDescent="0.25">
      <c r="A10" s="9" t="s">
        <v>7</v>
      </c>
      <c r="B10" s="8">
        <f>$D$1</f>
        <v>38.6</v>
      </c>
      <c r="C10" s="8">
        <v>1665.48</v>
      </c>
      <c r="D10" s="7">
        <v>0</v>
      </c>
      <c r="E10" s="6">
        <f>(D10*B10)*C10</f>
        <v>0</v>
      </c>
      <c r="F10" s="6">
        <v>976.04</v>
      </c>
      <c r="G10" s="6">
        <f>E10-F10</f>
        <v>-976.04</v>
      </c>
      <c r="H10" s="5"/>
      <c r="I10" s="5"/>
      <c r="J10" s="5"/>
    </row>
    <row r="11" spans="1:10" x14ac:dyDescent="0.25">
      <c r="A11" s="9" t="s">
        <v>6</v>
      </c>
      <c r="B11" s="8">
        <f>$D$1</f>
        <v>38.6</v>
      </c>
      <c r="C11" s="8">
        <v>2059.7399999999998</v>
      </c>
      <c r="D11" s="7">
        <v>0</v>
      </c>
      <c r="E11" s="6">
        <f>(D11*B11)*C11</f>
        <v>0</v>
      </c>
      <c r="F11" s="6">
        <v>1153.45</v>
      </c>
      <c r="G11" s="6">
        <f>E11-F11</f>
        <v>-1153.45</v>
      </c>
      <c r="H11" s="5"/>
      <c r="I11" s="5"/>
      <c r="J11" s="5"/>
    </row>
    <row r="12" spans="1:10" x14ac:dyDescent="0.25">
      <c r="A12" s="9" t="s">
        <v>5</v>
      </c>
      <c r="B12" s="8">
        <f>$D$1</f>
        <v>38.6</v>
      </c>
      <c r="C12" s="8">
        <v>2059.7399999999998</v>
      </c>
      <c r="D12" s="7">
        <v>1.5873447474870402E-3</v>
      </c>
      <c r="E12" s="6">
        <f>(D12*B12)*C12</f>
        <v>126.20337434929371</v>
      </c>
      <c r="F12" s="6">
        <v>1153.45</v>
      </c>
      <c r="G12" s="6">
        <f>E12-F12</f>
        <v>-1027.2466256507064</v>
      </c>
      <c r="H12" s="5"/>
      <c r="I12" s="5"/>
      <c r="J12" s="5"/>
    </row>
    <row r="13" spans="1:10" x14ac:dyDescent="0.25">
      <c r="A13" s="9" t="s">
        <v>4</v>
      </c>
      <c r="B13" s="8">
        <f>$D$1</f>
        <v>38.6</v>
      </c>
      <c r="C13" s="8">
        <v>2059.7399999999998</v>
      </c>
      <c r="D13" s="7">
        <v>1.0792672680225782E-2</v>
      </c>
      <c r="E13" s="6">
        <f>(D13*B13)*C13</f>
        <v>858.08184557781453</v>
      </c>
      <c r="F13" s="6">
        <v>1153.45</v>
      </c>
      <c r="G13" s="6">
        <f>E13-F13</f>
        <v>-295.36815442218551</v>
      </c>
      <c r="H13" s="5"/>
      <c r="I13" s="5"/>
      <c r="J13" s="5"/>
    </row>
    <row r="14" spans="1:10" x14ac:dyDescent="0.25">
      <c r="A14" s="9" t="s">
        <v>3</v>
      </c>
      <c r="B14" s="8">
        <f>$D$1</f>
        <v>38.6</v>
      </c>
      <c r="C14" s="8">
        <v>2059.7399999999998</v>
      </c>
      <c r="D14" s="7">
        <v>2.2247901200734738E-2</v>
      </c>
      <c r="E14" s="6">
        <f>(D14*B14)*C14</f>
        <v>1768.8408319411728</v>
      </c>
      <c r="F14" s="6">
        <v>1153.45</v>
      </c>
      <c r="G14" s="6">
        <f>E14-F14</f>
        <v>615.39083194117279</v>
      </c>
      <c r="H14" s="5"/>
      <c r="I14" s="5"/>
      <c r="J14" s="5"/>
    </row>
    <row r="15" spans="1:10" x14ac:dyDescent="0.25">
      <c r="A15" s="9" t="s">
        <v>2</v>
      </c>
      <c r="B15" s="8">
        <f>$D$1</f>
        <v>38.6</v>
      </c>
      <c r="C15" s="8">
        <v>2059.7399999999998</v>
      </c>
      <c r="D15" s="7">
        <v>2.3273452139805278E-2</v>
      </c>
      <c r="E15" s="6">
        <f>(D15*B15)*C15</f>
        <v>1850.3782479830813</v>
      </c>
      <c r="F15" s="6">
        <v>1153.45</v>
      </c>
      <c r="G15" s="6">
        <f>E15-F15</f>
        <v>696.92824798308129</v>
      </c>
      <c r="H15" s="5"/>
      <c r="I15" s="5"/>
      <c r="J15" s="5"/>
    </row>
    <row r="16" spans="1:10" x14ac:dyDescent="0.25">
      <c r="B16" s="2"/>
      <c r="C16" s="2"/>
      <c r="D16" s="2"/>
      <c r="E16" s="4" t="s">
        <v>1</v>
      </c>
      <c r="F16" s="2"/>
      <c r="G16" s="3">
        <f>SUM(G4:G15)</f>
        <v>-1743.6682630706714</v>
      </c>
      <c r="H16" s="2"/>
      <c r="I16" s="2" t="s">
        <v>0</v>
      </c>
      <c r="J16" s="1">
        <f>SUM(J4:J15)</f>
        <v>2062.4863585108546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128-1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Sv</cp:lastModifiedBy>
  <dcterms:created xsi:type="dcterms:W3CDTF">2020-04-17T16:52:36Z</dcterms:created>
  <dcterms:modified xsi:type="dcterms:W3CDTF">2020-04-17T16:52:50Z</dcterms:modified>
</cp:coreProperties>
</file>