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 (2)" sheetId="1" r:id="rId1"/>
  </sheets>
  <calcPr calcId="145621" refMode="R1C1"/>
</workbook>
</file>

<file path=xl/calcChain.xml><?xml version="1.0" encoding="utf-8"?>
<calcChain xmlns="http://schemas.openxmlformats.org/spreadsheetml/2006/main">
  <c r="D92" i="1" l="1"/>
  <c r="D80" i="1"/>
  <c r="D91" i="1" l="1"/>
  <c r="D82" i="1" l="1"/>
  <c r="D79" i="1" l="1"/>
  <c r="D96" i="1" l="1"/>
  <c r="D94" i="1"/>
  <c r="D84" i="1"/>
  <c r="D72" i="1"/>
  <c r="D70" i="1"/>
  <c r="D67" i="1"/>
  <c r="D68" i="1" s="1"/>
  <c r="D60" i="1"/>
  <c r="D58" i="1"/>
  <c r="D55" i="1"/>
  <c r="D56" i="1" s="1"/>
  <c r="D48" i="1"/>
  <c r="D45" i="1"/>
  <c r="D43" i="1"/>
  <c r="D41" i="1"/>
  <c r="D42" i="1" s="1"/>
  <c r="D33" i="1"/>
  <c r="D31" i="1"/>
  <c r="D28" i="1"/>
  <c r="D29" i="1" s="1"/>
  <c r="D16" i="1"/>
  <c r="D14" i="1"/>
  <c r="D12" i="1"/>
  <c r="D9" i="1"/>
  <c r="D10" i="1" s="1"/>
  <c r="D8" i="1"/>
</calcChain>
</file>

<file path=xl/sharedStrings.xml><?xml version="1.0" encoding="utf-8"?>
<sst xmlns="http://schemas.openxmlformats.org/spreadsheetml/2006/main" count="348" uniqueCount="125">
  <si>
    <t>Наименование коммунальной услуги/Поставщик коммунальной услуги</t>
  </si>
  <si>
    <t>Единица измерения</t>
  </si>
  <si>
    <t>Реквизиты нормативно-правового акта, устанавливающего тариф</t>
  </si>
  <si>
    <t>Нормативы потребления</t>
  </si>
  <si>
    <t>Для населения города Москвы за исключением населения, проживающего на территории Троицкого и Новомосковского административных округом города Москвы</t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</si>
  <si>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 
(ОАО МОЭК)                              
для домов, поключенных к тепловой сети после тепловых пунктов</t>
    </r>
  </si>
  <si>
    <t>при наличии приборов учета</t>
  </si>
  <si>
    <t>руб./Гкал</t>
  </si>
  <si>
    <r>
      <t xml:space="preserve">0,016 Гкал/кв.м 
</t>
    </r>
    <r>
      <rPr>
        <b/>
        <sz val="11"/>
        <color theme="1"/>
        <rFont val="Times New Roman"/>
        <family val="1"/>
        <charset val="204"/>
      </rPr>
      <t xml:space="preserve">население
</t>
    </r>
    <r>
      <rPr>
        <sz val="11"/>
        <color theme="1"/>
        <rFont val="Times New Roman"/>
        <family val="1"/>
        <charset val="204"/>
      </rPr>
      <t>Постановление Правительства Москвы от 11.01.1994 г. №41</t>
    </r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</si>
  <si>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
(ОАО МОЭК) 
для домов, поключенных к тепловой сети до тепловых пунктов</t>
    </r>
  </si>
  <si>
    <r>
      <rPr>
        <b/>
        <sz val="11"/>
        <color theme="1"/>
        <rFont val="Times New Roman"/>
        <family val="1"/>
        <charset val="204"/>
      </rPr>
      <t xml:space="preserve">Теплоснабжение </t>
    </r>
    <r>
      <rPr>
        <sz val="11"/>
        <color theme="1"/>
        <rFont val="Times New Roman"/>
        <family val="1"/>
        <charset val="204"/>
      </rPr>
      <t xml:space="preserve">                       
(ООО Теплосетьэнерго)     </t>
    </r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</si>
  <si>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
(ОАО МОЭК)
для домов, поключенных к тепловой сети после тепловых пунктов</t>
    </r>
  </si>
  <si>
    <t>руб./куб.м</t>
  </si>
  <si>
    <t>11,68 куб.м/чел.
(горячее и холодное водопотребление - население)
Постановление Правительства Москвы от 28.07.1998 г. №566</t>
  </si>
  <si>
    <t>при отсутствии приборов учета, либо если приборы учета не введены в эксплуатацию (норматив)</t>
  </si>
  <si>
    <t>руб./чел.</t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</si>
  <si>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
(ОАО МОЭК)
для домов, поключенных к тепловой сети до тепловых пунктов</t>
    </r>
  </si>
  <si>
    <r>
      <rPr>
        <b/>
        <sz val="11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                       ООО Теплосетьэнерго                </t>
    </r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</si>
  <si>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                ОАО Мосводоканал                </t>
    </r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</si>
  <si>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             ОАО Мосводоканал                     </t>
    </r>
  </si>
  <si>
    <t>руб./кВт*ч</t>
  </si>
  <si>
    <t>ночь Т2 (с 23.00 до 7.00)</t>
  </si>
  <si>
    <t>Электроснабжение                           (ОАО Мосэнергосбыт, 
ООО РегионЭнергоСбыт)
для прочих потребителей</t>
  </si>
  <si>
    <t>Т общий</t>
  </si>
  <si>
    <t>По нерегулируемой цене</t>
  </si>
  <si>
    <t>Постановление Правительства РФ от 04.05.2012 № 442</t>
  </si>
  <si>
    <t>Для населения города Москвы, проживающего на территории Троицкого и Новомосковского административных округов города Москвы</t>
  </si>
  <si>
    <r>
      <rPr>
        <b/>
        <sz val="11"/>
        <color theme="1"/>
        <rFont val="Times New Roman"/>
        <family val="1"/>
        <charset val="204"/>
      </rPr>
      <t xml:space="preserve">Теплоснабжение
</t>
    </r>
    <r>
      <rPr>
        <sz val="11"/>
        <color theme="1"/>
        <rFont val="Times New Roman"/>
        <family val="1"/>
        <charset val="204"/>
      </rPr>
      <t xml:space="preserve">(ОАО МОЭК)            </t>
    </r>
  </si>
  <si>
    <t>при наличии общедомовых приборов учета</t>
  </si>
  <si>
    <r>
      <t xml:space="preserve">0,0151 Гкал/кв.м в месяц
</t>
    </r>
    <r>
      <rPr>
        <b/>
        <sz val="11"/>
        <color theme="1"/>
        <rFont val="Times New Roman"/>
        <family val="1"/>
        <charset val="204"/>
      </rPr>
      <t xml:space="preserve">население
</t>
    </r>
    <r>
      <rPr>
        <sz val="11"/>
        <color theme="1"/>
        <rFont val="Times New Roman"/>
        <family val="1"/>
        <charset val="204"/>
      </rPr>
      <t>Решение Совета депутатов Ленинского муниципального района Московской области от 17.12.2008 №12/16</t>
    </r>
  </si>
  <si>
    <r>
      <rPr>
        <b/>
        <sz val="11"/>
        <color theme="1"/>
        <rFont val="Times New Roman"/>
        <family val="1"/>
        <charset val="204"/>
      </rPr>
      <t xml:space="preserve">Горячее водоснабжение
</t>
    </r>
    <r>
      <rPr>
        <sz val="11"/>
        <color theme="1"/>
        <rFont val="Times New Roman"/>
        <family val="1"/>
        <charset val="204"/>
      </rPr>
      <t xml:space="preserve">(ОАО МОЭК)     </t>
    </r>
  </si>
  <si>
    <t>3,2 куб.м/чел.</t>
  </si>
  <si>
    <t>Решение Совета депутатов Ленинского муниципального района Московской области от 17.12.2008 №12/16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</si>
  <si>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
(ОАО Мосводоканал)
по системам централизованного водоснабжения и водоотведения на территориях внутригородских муниципальных образований города Москвы: поселение Воскресенское    </t>
    </r>
  </si>
  <si>
    <t>5,92 куб./м/чел.</t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</si>
  <si>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ОАО Мосводоканал                        по системам централизованного водоснабжения и водоотведения на территориях внутригородских муниципальных образований города Москвы: поселение Воскресенское                                                           тариф для населения</t>
    </r>
  </si>
  <si>
    <t>9,12 куб.м/чел.</t>
  </si>
  <si>
    <t>Для населения города Санкт-Петербурга</t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</si>
  <si>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>)
тариф для населения</t>
    </r>
  </si>
  <si>
    <r>
      <t xml:space="preserve">0,0162 Гкал/кв.м в месяц
</t>
    </r>
    <r>
      <rPr>
        <b/>
        <sz val="11"/>
        <color theme="1"/>
        <rFont val="Times New Roman"/>
        <family val="1"/>
        <charset val="204"/>
      </rPr>
      <t xml:space="preserve">население
</t>
    </r>
    <r>
      <rPr>
        <sz val="11"/>
        <color theme="1"/>
        <rFont val="Times New Roman"/>
        <family val="1"/>
        <charset val="204"/>
      </rPr>
      <t>Распоряжение Комитета по тарифам Санкт-Петербурга от 19.10.2016 №116-р</t>
    </r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</si>
  <si>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>)
тариф для прочих потребителей</t>
    </r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</si>
  <si>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</t>
    </r>
    <r>
      <rPr>
        <sz val="11"/>
        <color theme="1"/>
        <rFont val="Times New Roman"/>
        <family val="1"/>
        <charset val="204"/>
      </rPr>
      <t>)
тариф для населения</t>
    </r>
  </si>
  <si>
    <t>3,48 куб.м/чел.</t>
  </si>
  <si>
    <t>Горячее водопотребление - население</t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</si>
  <si>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водоснабжение)</t>
    </r>
    <r>
      <rPr>
        <sz val="11"/>
        <color theme="1"/>
        <rFont val="Times New Roman"/>
        <family val="1"/>
        <charset val="204"/>
      </rPr>
      <t xml:space="preserve">
тариф для прочих потребителей</t>
    </r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</si>
  <si>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
тариф для населения</t>
    </r>
  </si>
  <si>
    <t>4,9 куб./м/чел.</t>
  </si>
  <si>
    <t>Холодное водопотребление - население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</si>
  <si>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
тариф для прочих потребителей</t>
    </r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</si>
  <si>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 тариф для населения</t>
    </r>
  </si>
  <si>
    <t>8,38 куб.м/чел.</t>
  </si>
  <si>
    <t>Водоотведение - население</t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</si>
  <si>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                       тариф для прочих потребителей</t>
    </r>
  </si>
  <si>
    <r>
      <rPr>
        <b/>
        <sz val="11"/>
        <color theme="1"/>
        <rFont val="Times New Roman"/>
        <family val="1"/>
        <charset val="204"/>
      </rPr>
      <t xml:space="preserve">Электроснабжение
</t>
    </r>
    <r>
      <rPr>
        <sz val="11"/>
        <color theme="1"/>
        <rFont val="Times New Roman"/>
        <family val="1"/>
        <charset val="204"/>
      </rPr>
      <t>(в домах с электроплитами)</t>
    </r>
  </si>
  <si>
    <t>пик Т1 (7.00 до 23.00)</t>
  </si>
  <si>
    <t>Для населения городского поселения Одинцово</t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</si>
  <si>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>)
АО "Одинцовская теплосеть</t>
    </r>
  </si>
  <si>
    <t>Распоряжение Комитета по ценам и тарифам МО от 19.12.2018 №369-Р</t>
  </si>
  <si>
    <r>
      <t xml:space="preserve">0,02 Гкал/кв.м                   </t>
    </r>
    <r>
      <rPr>
        <b/>
        <sz val="11"/>
        <color theme="1"/>
        <rFont val="Times New Roman"/>
        <family val="1"/>
        <charset val="204"/>
      </rPr>
      <t xml:space="preserve">население </t>
    </r>
    <r>
      <rPr>
        <sz val="11"/>
        <color theme="1"/>
        <rFont val="Times New Roman"/>
        <family val="1"/>
        <charset val="204"/>
      </rPr>
      <t xml:space="preserve">               Решение Совета депутатов г.п. Одинцово № 4/15 от 22.12.2010 г.</t>
    </r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</si>
  <si>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</t>
    </r>
    <r>
      <rPr>
        <sz val="11"/>
        <color theme="1"/>
        <rFont val="Times New Roman"/>
        <family val="1"/>
        <charset val="204"/>
      </rPr>
      <t xml:space="preserve">)
АО "Одинцовская теплосеть"
</t>
    </r>
  </si>
  <si>
    <t>3,192 куб.м/чел.</t>
  </si>
  <si>
    <t>Решение Совета депутатов г.п. Одинцово Одинцовского муниципального района МО № 4/15от 22.12.2010</t>
  </si>
  <si>
    <t>Распоряжение Комитета по ценам и тарифам МО от 19.12.2018 №373-Р</t>
  </si>
  <si>
    <t>4,408 куб.м/чел.</t>
  </si>
  <si>
    <t>7,6 куб.м/чел.</t>
  </si>
  <si>
    <t>Для населения городское поселение Раменское</t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</si>
  <si>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 xml:space="preserve">)                        АО "Раменская теплосеть"                                  </t>
    </r>
  </si>
  <si>
    <r>
      <t xml:space="preserve">0,0191 Гкал/кв.м. </t>
    </r>
    <r>
      <rPr>
        <b/>
        <sz val="11"/>
        <color theme="1"/>
        <rFont val="Times New Roman"/>
        <family val="1"/>
        <charset val="204"/>
      </rPr>
      <t>население</t>
    </r>
    <r>
      <rPr>
        <sz val="11"/>
        <color theme="1"/>
        <rFont val="Times New Roman"/>
        <family val="1"/>
        <charset val="204"/>
      </rPr>
      <t xml:space="preserve">
Постановление главы Раменского муниципального района № 3073 от 24.10.2008 г.</t>
    </r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</si>
  <si>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</t>
    </r>
    <r>
      <rPr>
        <sz val="11"/>
        <color theme="1"/>
        <rFont val="Times New Roman"/>
        <family val="1"/>
        <charset val="204"/>
      </rPr>
      <t>)                         
АО "Раменская теплосеть"                               тариф для населения</t>
    </r>
  </si>
  <si>
    <t>3,998 куб.м./чел.</t>
  </si>
  <si>
    <t>Постановление главы Раменского муниципального района № 3073 от 24.10.2008 г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</si>
  <si>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
АО "Раменский водоканал"            </t>
    </r>
  </si>
  <si>
    <t>4,669 куб.м./чел.</t>
  </si>
  <si>
    <r>
      <t xml:space="preserve">Водоотведение
</t>
    </r>
    <r>
      <rPr>
        <sz val="11"/>
        <color theme="1"/>
        <rFont val="Times New Roman"/>
        <family val="1"/>
        <charset val="204"/>
      </rPr>
      <t>АО "Раменский водоканал"</t>
    </r>
  </si>
  <si>
    <t>8,378 куб.м./чел.</t>
  </si>
  <si>
    <t>Для населения сельского поселения Развилковское Ленинского муниципального района</t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</si>
  <si>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 xml:space="preserve">)                        ООО "Теплосервис-М"                                </t>
    </r>
  </si>
  <si>
    <t>0,0151 Гкал/кв.м в месяц
население
Решение Совета депутатов Ленинского муниципального района Московской области от 17.12.2008 №12/16</t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</si>
  <si>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</t>
    </r>
    <r>
      <rPr>
        <sz val="11"/>
        <color theme="1"/>
        <rFont val="Times New Roman"/>
        <family val="1"/>
        <charset val="204"/>
      </rPr>
      <t>)                         
ООО "Теплосервис-М"                               тариф для населения</t>
    </r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</si>
  <si>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
ООО "Теплосервис-М"          </t>
    </r>
  </si>
  <si>
    <r>
      <t xml:space="preserve">Водоотведение
</t>
    </r>
    <r>
      <rPr>
        <sz val="11"/>
        <color theme="1"/>
        <rFont val="Times New Roman"/>
        <family val="1"/>
        <charset val="204"/>
      </rPr>
      <t>МУП "Видновское ПТО ГХ"</t>
    </r>
  </si>
  <si>
    <t>Для населения деревни Бородино города Мытищи</t>
  </si>
  <si>
    <r>
      <rPr>
        <b/>
        <sz val="11"/>
        <color theme="1"/>
        <rFont val="Times New Roman"/>
        <family val="1"/>
        <charset val="204"/>
      </rPr>
      <t>Теплоснабжение (отопление</t>
    </r>
    <r>
      <rPr>
        <sz val="11"/>
        <color theme="1"/>
        <rFont val="Times New Roman"/>
        <family val="1"/>
        <charset val="204"/>
      </rPr>
      <t xml:space="preserve">)                        ООО "Теплосервис-М"                                     </t>
    </r>
  </si>
  <si>
    <t>0,016 Гкал/кв.м 
население
Решение Совета депутатов городского поселения Мытищи Мытищинского муниципального района Московской области от 30.08.2007 г. № 25/3</t>
  </si>
  <si>
    <r>
      <rPr>
        <b/>
        <sz val="11"/>
        <color theme="1"/>
        <rFont val="Times New Roman"/>
        <family val="1"/>
        <charset val="204"/>
      </rPr>
      <t>Теплоснабжение (горячее водоснабжение</t>
    </r>
    <r>
      <rPr>
        <sz val="11"/>
        <color theme="1"/>
        <rFont val="Times New Roman"/>
        <family val="1"/>
        <charset val="204"/>
      </rPr>
      <t>)                         
ООО "Теплосервис-М"                              тариф для населения</t>
    </r>
  </si>
  <si>
    <t>4,3875 куб.м./чел.</t>
  </si>
  <si>
    <t>Решение Совета депутатов городского поселения Мытищи Мытищинского муниципального района Московской области от 30.08.2007 г. № 25/3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</si>
  <si>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        
АО "Водоканал-Мытищи"          </t>
    </r>
  </si>
  <si>
    <t>6,08333 куб.м./чел.</t>
  </si>
  <si>
    <r>
      <t xml:space="preserve">Водоотведение
</t>
    </r>
    <r>
      <rPr>
        <sz val="11"/>
        <color theme="1"/>
        <rFont val="Times New Roman"/>
        <family val="1"/>
        <charset val="204"/>
      </rPr>
      <t xml:space="preserve">АО "Водоканал-Мытищи"  </t>
    </r>
  </si>
  <si>
    <t>10,47083 куб.м./чел.</t>
  </si>
  <si>
    <t>Не утвержден, по тарифам РСО</t>
  </si>
  <si>
    <t>Приказ ДЭПиР г.Москвы от 16.12.2019 №258-ТР</t>
  </si>
  <si>
    <t>Приказ ДЭПиР г.Москвы от 18.12.2019 №417-ТР</t>
  </si>
  <si>
    <t>Приказ ДЭПиР г.Москвы от 16.12.2019 №261-ТР</t>
  </si>
  <si>
    <t>Приказ ДЭПиР г.Москвы от 18.12.2019 №418-ТР</t>
  </si>
  <si>
    <t>Приказ ДЭПиР г.Москвы от 16.12.2019 года №274-ТР</t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</si>
  <si>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(ОАО Мосэнергосбыт, 
ООО РегионЭнергоСбыт)
(в домах с электроплитами)</t>
    </r>
  </si>
  <si>
    <t>Т1 (7:00-23:00)/
Т2 (23:00-7:00)</t>
  </si>
  <si>
    <t>Т1 (7:00-10:00 и 17:00-21:00)/
Т2 (23:00-7:00)
Т3 (10:00-17:00 и 21:00-23:00)</t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</si>
  <si>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ОАО Мосэнергосбыт, 
ООО РегионЭнергоСбыт
(для потребителей, не относящихся к категории население, проживающее в домах с электроплитами)</t>
    </r>
  </si>
  <si>
    <t>5,60/1,63</t>
  </si>
  <si>
    <t>5,84/1,63/4,87</t>
  </si>
  <si>
    <t>6,51/2,32</t>
  </si>
  <si>
    <t>6,79/2,32/5,66</t>
  </si>
  <si>
    <t>Приказ ДЭПиР г.Москвы от 17.12.2019 года №302-ТР</t>
  </si>
  <si>
    <r>
      <rPr>
        <b/>
        <sz val="11"/>
        <color theme="1"/>
        <rFont val="Times New Roman"/>
        <family val="1"/>
        <charset val="204"/>
      </rPr>
      <t xml:space="preserve">Электроснабжение </t>
    </r>
    <r>
      <rPr>
        <sz val="11"/>
        <color theme="1"/>
        <rFont val="Times New Roman"/>
        <family val="1"/>
        <charset val="204"/>
      </rPr>
      <t xml:space="preserve">                          (ОАО Мосэнергосбыт)                       (население, проживающее в сельских населенных пунктах, и приравненные к нему
в домах с электроплитами)</t>
    </r>
  </si>
  <si>
    <t>4,55/2,06</t>
  </si>
  <si>
    <t>4,75/2,06/3,96</t>
  </si>
  <si>
    <t>Тариф с 01.07.2020 г. (с НДС)</t>
  </si>
  <si>
    <t>4,61/1,76</t>
  </si>
  <si>
    <t>Распоряжением Комитета по ценам и тарифам Московской области от 17.12.2019 № 373-Р</t>
  </si>
  <si>
    <t>Распоряжение Комитета по тарифам Санкт-Петербурга от 16.12.2019 № 215-р</t>
  </si>
  <si>
    <t>Распоряжение Комитета по тарифам Санкт-Петербурга от 04.12.2019 № 179-р</t>
  </si>
  <si>
    <t>Распоряжение Комитета по тарифам Санкт-Петербурга от 16.12.2019 № 216-р</t>
  </si>
  <si>
    <r>
      <rPr>
        <b/>
        <sz val="11"/>
        <color theme="1"/>
        <rFont val="Times New Roman"/>
        <family val="1"/>
        <charset val="204"/>
      </rPr>
      <t>Холодное водоснабжение</t>
    </r>
    <r>
      <rPr>
        <sz val="11"/>
        <color theme="1"/>
        <rFont val="Times New Roman"/>
        <family val="1"/>
        <charset val="204"/>
      </rPr>
      <t xml:space="preserve">
АО "Одинцовская теплосеть"
</t>
    </r>
  </si>
  <si>
    <r>
      <rPr>
        <b/>
        <sz val="11"/>
        <color theme="1"/>
        <rFont val="Times New Roman"/>
        <family val="1"/>
        <charset val="204"/>
      </rPr>
      <t>Водоотведение</t>
    </r>
    <r>
      <rPr>
        <sz val="11"/>
        <color theme="1"/>
        <rFont val="Times New Roman"/>
        <family val="1"/>
        <charset val="204"/>
      </rPr>
      <t xml:space="preserve">
АО "Одинцовская теплосеть"
</t>
    </r>
  </si>
  <si>
    <t>руб./куб.м.</t>
  </si>
  <si>
    <t>Распоряжением Комитета по ценам и тарифам Московской области от 20.12.2019 № 403-Р</t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</si>
  <si>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"Рузский региональный оператор"</t>
    </r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</si>
  <si>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"ЭкоЛайн-Воскресенск"</t>
    </r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</si>
  <si>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"Сергиево-Посадский региональный оператор"</t>
    </r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</si>
  <si>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"Каширский региональный оператор"</t>
    </r>
  </si>
  <si>
    <t>0,0095 м3/1 кв.м.
Распоряжение Минэкологии МО № 424-РМ от 01.08.2018 г.</t>
  </si>
  <si>
    <t>ТАРИФЫ НА КОММУНАЛЬНЫЕ УСЛУГИ ДЛЯ НАСЕЛЕНИЯ И ПРОЧИХ ПОТРЕБИТЕЛЕЙ С 01.07.2020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</si>
</sst>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tabSelected="1" zoomScale="85" zoomScaleNormal="85" zoomScaleSheetLayoutView="85" workbookViewId="0">
      <selection activeCell="A2" sqref="A2:B2"/>
    </sheetView>
  </sheetViews>
  <sheetFormatPr defaultColWidth="9.140625" defaultRowHeight="15" x14ac:dyDescent="0.25"/>
  <cols>
    <col min="1" max="1" width="34" style="20" customWidth="1"/>
    <col min="2" max="2" width="20.7109375" style="20" customWidth="1"/>
    <col min="3" max="3" width="11" style="20" customWidth="1"/>
    <col min="4" max="4" width="22.5703125" style="21" customWidth="1"/>
    <col min="5" max="5" width="30" style="20" customWidth="1"/>
    <col min="6" max="6" width="25.28515625" style="20" customWidth="1"/>
    <col min="7" max="16384" width="9.140625" style="1"/>
  </cols>
  <sheetData>
    <row r="1" spans="1:6" ht="15" customHeight="1" x14ac:dyDescent="0.25">
      <c r="A1" s="40" t="s">
        <v>124</v>
      </c>
      <c r="B1" s="40"/>
      <c r="C1" s="40"/>
      <c r="D1" s="40"/>
      <c r="E1" s="40"/>
      <c r="F1" s="40"/>
    </row>
    <row r="2" spans="1:6" s="3" customFormat="1" ht="45" x14ac:dyDescent="0.25">
      <c r="A2" s="41" t="s">
        <v>0</v>
      </c>
      <c r="B2" s="42"/>
      <c r="C2" s="2" t="s">
        <v>1</v>
      </c>
      <c r="D2" s="2" t="s">
        <v>109</v>
      </c>
      <c r="E2" s="2" t="s">
        <v>2</v>
      </c>
      <c r="F2" s="2" t="s">
        <v>3</v>
      </c>
    </row>
    <row r="3" spans="1:6" s="4" customFormat="1" ht="29.25" customHeight="1" x14ac:dyDescent="0.25">
      <c r="A3" s="43" t="s">
        <v>4</v>
      </c>
      <c r="B3" s="44"/>
      <c r="C3" s="44"/>
      <c r="D3" s="44"/>
      <c r="E3" s="44"/>
      <c r="F3" s="45"/>
    </row>
    <row r="4" spans="1:6" ht="75" x14ac:dyDescent="0.25">
      <c r="A4" s="22" t="s">
        <v>5</v>
      </c>
      <c r="B4" s="22" t="s">
        <v>6</v>
      </c>
      <c r="C4" s="22" t="s">
        <v>7</v>
      </c>
      <c r="D4" s="6">
        <v>2467.38</v>
      </c>
      <c r="E4" s="29" t="s">
        <v>92</v>
      </c>
      <c r="F4" s="46" t="s">
        <v>8</v>
      </c>
    </row>
    <row r="5" spans="1:6" ht="60" x14ac:dyDescent="0.25">
      <c r="A5" s="22" t="s">
        <v>9</v>
      </c>
      <c r="B5" s="22" t="s">
        <v>6</v>
      </c>
      <c r="C5" s="22" t="s">
        <v>7</v>
      </c>
      <c r="D5" s="6">
        <v>1970.4</v>
      </c>
      <c r="E5" s="29" t="s">
        <v>92</v>
      </c>
      <c r="F5" s="47"/>
    </row>
    <row r="6" spans="1:6" ht="30" x14ac:dyDescent="0.25">
      <c r="A6" s="22" t="s">
        <v>10</v>
      </c>
      <c r="B6" s="22" t="s">
        <v>6</v>
      </c>
      <c r="C6" s="22" t="s">
        <v>7</v>
      </c>
      <c r="D6" s="6">
        <v>3324.02</v>
      </c>
      <c r="E6" s="29" t="s">
        <v>93</v>
      </c>
      <c r="F6" s="48"/>
    </row>
    <row r="7" spans="1:6" ht="45" customHeight="1" x14ac:dyDescent="0.25">
      <c r="A7" s="49" t="s">
        <v>11</v>
      </c>
      <c r="B7" s="22" t="s">
        <v>6</v>
      </c>
      <c r="C7" s="22" t="s">
        <v>12</v>
      </c>
      <c r="D7" s="6">
        <v>205.15</v>
      </c>
      <c r="E7" s="50" t="s">
        <v>94</v>
      </c>
      <c r="F7" s="46" t="s">
        <v>13</v>
      </c>
    </row>
    <row r="8" spans="1:6" ht="90" x14ac:dyDescent="0.25">
      <c r="A8" s="49"/>
      <c r="B8" s="22" t="s">
        <v>14</v>
      </c>
      <c r="C8" s="22" t="s">
        <v>15</v>
      </c>
      <c r="D8" s="6">
        <f>ROUND(D7*4.745,2)</f>
        <v>973.44</v>
      </c>
      <c r="E8" s="50"/>
      <c r="F8" s="47"/>
    </row>
    <row r="9" spans="1:6" ht="45" customHeight="1" x14ac:dyDescent="0.25">
      <c r="A9" s="49" t="s">
        <v>16</v>
      </c>
      <c r="B9" s="22" t="s">
        <v>6</v>
      </c>
      <c r="C9" s="22" t="s">
        <v>12</v>
      </c>
      <c r="D9" s="6">
        <f>ROUND(D5*0.06196+D13,2)</f>
        <v>164.39</v>
      </c>
      <c r="E9" s="46" t="s">
        <v>92</v>
      </c>
      <c r="F9" s="47"/>
    </row>
    <row r="10" spans="1:6" ht="90" x14ac:dyDescent="0.25">
      <c r="A10" s="49"/>
      <c r="B10" s="22" t="s">
        <v>14</v>
      </c>
      <c r="C10" s="22" t="s">
        <v>15</v>
      </c>
      <c r="D10" s="6">
        <f>ROUND(D9*4.745,2)</f>
        <v>780.03</v>
      </c>
      <c r="E10" s="48"/>
      <c r="F10" s="47"/>
    </row>
    <row r="11" spans="1:6" ht="45" customHeight="1" x14ac:dyDescent="0.25">
      <c r="A11" s="49" t="s">
        <v>17</v>
      </c>
      <c r="B11" s="22" t="s">
        <v>6</v>
      </c>
      <c r="C11" s="22" t="s">
        <v>12</v>
      </c>
      <c r="D11" s="6">
        <v>242.88</v>
      </c>
      <c r="E11" s="51" t="s">
        <v>95</v>
      </c>
      <c r="F11" s="47"/>
    </row>
    <row r="12" spans="1:6" ht="90" x14ac:dyDescent="0.25">
      <c r="A12" s="49"/>
      <c r="B12" s="22" t="s">
        <v>14</v>
      </c>
      <c r="C12" s="22" t="s">
        <v>15</v>
      </c>
      <c r="D12" s="6">
        <f>ROUND(D11*4.745,2)</f>
        <v>1152.47</v>
      </c>
      <c r="E12" s="52"/>
      <c r="F12" s="47"/>
    </row>
    <row r="13" spans="1:6" ht="45" customHeight="1" x14ac:dyDescent="0.25">
      <c r="A13" s="49" t="s">
        <v>18</v>
      </c>
      <c r="B13" s="22" t="s">
        <v>6</v>
      </c>
      <c r="C13" s="22" t="s">
        <v>12</v>
      </c>
      <c r="D13" s="6">
        <v>42.3</v>
      </c>
      <c r="E13" s="46" t="s">
        <v>96</v>
      </c>
      <c r="F13" s="47"/>
    </row>
    <row r="14" spans="1:6" ht="90" x14ac:dyDescent="0.25">
      <c r="A14" s="49"/>
      <c r="B14" s="22" t="s">
        <v>14</v>
      </c>
      <c r="C14" s="22" t="s">
        <v>15</v>
      </c>
      <c r="D14" s="6">
        <f>ROUND(D13*6.935,2)</f>
        <v>293.35000000000002</v>
      </c>
      <c r="E14" s="48"/>
      <c r="F14" s="47"/>
    </row>
    <row r="15" spans="1:6" ht="45" customHeight="1" x14ac:dyDescent="0.25">
      <c r="A15" s="49" t="s">
        <v>19</v>
      </c>
      <c r="B15" s="22" t="s">
        <v>6</v>
      </c>
      <c r="C15" s="22" t="s">
        <v>12</v>
      </c>
      <c r="D15" s="6">
        <v>30.9</v>
      </c>
      <c r="E15" s="46" t="s">
        <v>96</v>
      </c>
      <c r="F15" s="47"/>
    </row>
    <row r="16" spans="1:6" ht="90" x14ac:dyDescent="0.25">
      <c r="A16" s="49"/>
      <c r="B16" s="22" t="s">
        <v>14</v>
      </c>
      <c r="C16" s="22" t="s">
        <v>15</v>
      </c>
      <c r="D16" s="6">
        <f>ROUND(D15*11.68,2)</f>
        <v>360.91</v>
      </c>
      <c r="E16" s="48"/>
      <c r="F16" s="48"/>
    </row>
    <row r="17" spans="1:6" ht="45" customHeight="1" x14ac:dyDescent="0.25">
      <c r="A17" s="49" t="s">
        <v>97</v>
      </c>
      <c r="B17" s="26" t="s">
        <v>23</v>
      </c>
      <c r="C17" s="28" t="s">
        <v>20</v>
      </c>
      <c r="D17" s="6">
        <v>4.87</v>
      </c>
      <c r="E17" s="46" t="s">
        <v>105</v>
      </c>
      <c r="F17" s="46"/>
    </row>
    <row r="18" spans="1:6" ht="30" x14ac:dyDescent="0.25">
      <c r="A18" s="49"/>
      <c r="B18" s="26" t="s">
        <v>98</v>
      </c>
      <c r="C18" s="28" t="s">
        <v>20</v>
      </c>
      <c r="D18" s="6" t="s">
        <v>101</v>
      </c>
      <c r="E18" s="47"/>
      <c r="F18" s="47"/>
    </row>
    <row r="19" spans="1:6" ht="75" x14ac:dyDescent="0.25">
      <c r="A19" s="49"/>
      <c r="B19" s="26" t="s">
        <v>99</v>
      </c>
      <c r="C19" s="28" t="s">
        <v>20</v>
      </c>
      <c r="D19" s="6" t="s">
        <v>102</v>
      </c>
      <c r="E19" s="48"/>
      <c r="F19" s="47"/>
    </row>
    <row r="20" spans="1:6" ht="45" customHeight="1" x14ac:dyDescent="0.25">
      <c r="A20" s="53" t="s">
        <v>100</v>
      </c>
      <c r="B20" s="26" t="s">
        <v>23</v>
      </c>
      <c r="C20" s="28" t="s">
        <v>20</v>
      </c>
      <c r="D20" s="6">
        <v>5.66</v>
      </c>
      <c r="E20" s="46" t="s">
        <v>105</v>
      </c>
      <c r="F20" s="47"/>
    </row>
    <row r="21" spans="1:6" ht="30" x14ac:dyDescent="0.25">
      <c r="A21" s="49"/>
      <c r="B21" s="26" t="s">
        <v>98</v>
      </c>
      <c r="C21" s="28" t="s">
        <v>20</v>
      </c>
      <c r="D21" s="6" t="s">
        <v>103</v>
      </c>
      <c r="E21" s="47"/>
      <c r="F21" s="47"/>
    </row>
    <row r="22" spans="1:6" ht="75" x14ac:dyDescent="0.25">
      <c r="A22" s="49"/>
      <c r="B22" s="26" t="s">
        <v>99</v>
      </c>
      <c r="C22" s="28" t="s">
        <v>20</v>
      </c>
      <c r="D22" s="6" t="s">
        <v>104</v>
      </c>
      <c r="E22" s="48"/>
      <c r="F22" s="47"/>
    </row>
    <row r="23" spans="1:6" ht="60" x14ac:dyDescent="0.25">
      <c r="A23" s="22" t="s">
        <v>22</v>
      </c>
      <c r="B23" s="26" t="s">
        <v>23</v>
      </c>
      <c r="C23" s="22" t="s">
        <v>20</v>
      </c>
      <c r="D23" s="30" t="s">
        <v>24</v>
      </c>
      <c r="E23" s="29" t="s">
        <v>25</v>
      </c>
      <c r="F23" s="48"/>
    </row>
    <row r="24" spans="1:6" ht="13.9" x14ac:dyDescent="0.25">
      <c r="A24" s="35"/>
      <c r="B24" s="36"/>
      <c r="C24" s="28"/>
      <c r="D24" s="30"/>
      <c r="E24" s="29"/>
      <c r="F24" s="27"/>
    </row>
    <row r="25" spans="1:6" ht="45" x14ac:dyDescent="0.25">
      <c r="A25" s="41" t="s">
        <v>0</v>
      </c>
      <c r="B25" s="42"/>
      <c r="C25" s="2" t="s">
        <v>1</v>
      </c>
      <c r="D25" s="31" t="s">
        <v>109</v>
      </c>
      <c r="E25" s="2" t="s">
        <v>2</v>
      </c>
      <c r="F25" s="2" t="s">
        <v>3</v>
      </c>
    </row>
    <row r="26" spans="1:6" ht="30" customHeight="1" x14ac:dyDescent="0.25">
      <c r="A26" s="54" t="s">
        <v>26</v>
      </c>
      <c r="B26" s="54"/>
      <c r="C26" s="54"/>
      <c r="D26" s="54"/>
      <c r="E26" s="54"/>
      <c r="F26" s="54"/>
    </row>
    <row r="27" spans="1:6" ht="104.25" x14ac:dyDescent="0.25">
      <c r="A27" s="22" t="s">
        <v>27</v>
      </c>
      <c r="B27" s="22" t="s">
        <v>28</v>
      </c>
      <c r="C27" s="22" t="s">
        <v>7</v>
      </c>
      <c r="D27" s="39">
        <v>2358.73</v>
      </c>
      <c r="E27" s="29" t="s">
        <v>92</v>
      </c>
      <c r="F27" s="22" t="s">
        <v>29</v>
      </c>
    </row>
    <row r="28" spans="1:6" ht="45" customHeight="1" x14ac:dyDescent="0.25">
      <c r="A28" s="49" t="s">
        <v>30</v>
      </c>
      <c r="B28" s="22" t="s">
        <v>6</v>
      </c>
      <c r="C28" s="22" t="s">
        <v>12</v>
      </c>
      <c r="D28" s="6">
        <f>ROUND(D27*0.05298+D30,2)</f>
        <v>167.27</v>
      </c>
      <c r="E28" s="50" t="s">
        <v>92</v>
      </c>
      <c r="F28" s="23" t="s">
        <v>31</v>
      </c>
    </row>
    <row r="29" spans="1:6" ht="90" x14ac:dyDescent="0.25">
      <c r="A29" s="49"/>
      <c r="B29" s="22" t="s">
        <v>14</v>
      </c>
      <c r="C29" s="22" t="s">
        <v>15</v>
      </c>
      <c r="D29" s="6">
        <f>ROUND(D28*3.2,2)</f>
        <v>535.26</v>
      </c>
      <c r="E29" s="50"/>
      <c r="F29" s="24" t="s">
        <v>32</v>
      </c>
    </row>
    <row r="30" spans="1:6" ht="27.6" customHeight="1" x14ac:dyDescent="0.25">
      <c r="A30" s="49" t="s">
        <v>33</v>
      </c>
      <c r="B30" s="22" t="s">
        <v>6</v>
      </c>
      <c r="C30" s="22" t="s">
        <v>12</v>
      </c>
      <c r="D30" s="6">
        <v>42.3</v>
      </c>
      <c r="E30" s="46" t="s">
        <v>96</v>
      </c>
      <c r="F30" s="25" t="s">
        <v>34</v>
      </c>
    </row>
    <row r="31" spans="1:6" ht="90" x14ac:dyDescent="0.25">
      <c r="A31" s="49"/>
      <c r="B31" s="22" t="s">
        <v>14</v>
      </c>
      <c r="C31" s="22" t="s">
        <v>15</v>
      </c>
      <c r="D31" s="6">
        <f>ROUND(D30*5.92,2)</f>
        <v>250.42</v>
      </c>
      <c r="E31" s="48"/>
      <c r="F31" s="25" t="s">
        <v>32</v>
      </c>
    </row>
    <row r="32" spans="1:6" ht="27.6" customHeight="1" x14ac:dyDescent="0.25">
      <c r="A32" s="49" t="s">
        <v>35</v>
      </c>
      <c r="B32" s="22" t="s">
        <v>6</v>
      </c>
      <c r="C32" s="22" t="s">
        <v>12</v>
      </c>
      <c r="D32" s="6">
        <v>35.82</v>
      </c>
      <c r="E32" s="46" t="s">
        <v>96</v>
      </c>
      <c r="F32" s="23" t="s">
        <v>36</v>
      </c>
    </row>
    <row r="33" spans="1:8" ht="90" x14ac:dyDescent="0.25">
      <c r="A33" s="49"/>
      <c r="B33" s="22" t="s">
        <v>14</v>
      </c>
      <c r="C33" s="22" t="s">
        <v>15</v>
      </c>
      <c r="D33" s="6">
        <f>ROUND(D32*9.12,2)</f>
        <v>326.68</v>
      </c>
      <c r="E33" s="48"/>
      <c r="F33" s="24" t="s">
        <v>32</v>
      </c>
    </row>
    <row r="34" spans="1:8" ht="30" customHeight="1" x14ac:dyDescent="0.25">
      <c r="A34" s="49" t="s">
        <v>106</v>
      </c>
      <c r="B34" s="26" t="s">
        <v>23</v>
      </c>
      <c r="C34" s="28" t="s">
        <v>20</v>
      </c>
      <c r="D34" s="6">
        <v>3.96</v>
      </c>
      <c r="E34" s="46" t="s">
        <v>105</v>
      </c>
      <c r="F34" s="59"/>
    </row>
    <row r="35" spans="1:8" ht="30" x14ac:dyDescent="0.25">
      <c r="A35" s="49"/>
      <c r="B35" s="26" t="s">
        <v>98</v>
      </c>
      <c r="C35" s="28" t="s">
        <v>20</v>
      </c>
      <c r="D35" s="6" t="s">
        <v>107</v>
      </c>
      <c r="E35" s="47"/>
      <c r="F35" s="60"/>
    </row>
    <row r="36" spans="1:8" ht="75" x14ac:dyDescent="0.25">
      <c r="A36" s="49"/>
      <c r="B36" s="26" t="s">
        <v>99</v>
      </c>
      <c r="C36" s="28" t="s">
        <v>20</v>
      </c>
      <c r="D36" s="6" t="s">
        <v>108</v>
      </c>
      <c r="E36" s="48"/>
      <c r="F36" s="61"/>
    </row>
    <row r="37" spans="1:8" ht="45" x14ac:dyDescent="0.25">
      <c r="A37" s="41" t="s">
        <v>0</v>
      </c>
      <c r="B37" s="42"/>
      <c r="C37" s="2" t="s">
        <v>1</v>
      </c>
      <c r="D37" s="31" t="s">
        <v>109</v>
      </c>
      <c r="E37" s="2" t="s">
        <v>2</v>
      </c>
      <c r="F37" s="2" t="s">
        <v>3</v>
      </c>
    </row>
    <row r="38" spans="1:8" ht="15" customHeight="1" x14ac:dyDescent="0.25">
      <c r="A38" s="62" t="s">
        <v>37</v>
      </c>
      <c r="B38" s="63"/>
      <c r="C38" s="63"/>
      <c r="D38" s="63"/>
      <c r="E38" s="63"/>
      <c r="F38" s="64"/>
    </row>
    <row r="39" spans="1:8" ht="89.25" x14ac:dyDescent="0.25">
      <c r="A39" s="8" t="s">
        <v>38</v>
      </c>
      <c r="B39" s="8" t="s">
        <v>28</v>
      </c>
      <c r="C39" s="8" t="s">
        <v>7</v>
      </c>
      <c r="D39" s="6">
        <v>1818.29</v>
      </c>
      <c r="E39" s="46" t="s">
        <v>112</v>
      </c>
      <c r="F39" s="5" t="s">
        <v>39</v>
      </c>
    </row>
    <row r="40" spans="1:8" ht="45" x14ac:dyDescent="0.25">
      <c r="A40" s="8" t="s">
        <v>40</v>
      </c>
      <c r="B40" s="8" t="s">
        <v>28</v>
      </c>
      <c r="C40" s="8" t="s">
        <v>7</v>
      </c>
      <c r="D40" s="6">
        <v>2792.53</v>
      </c>
      <c r="E40" s="47"/>
      <c r="F40" s="7"/>
    </row>
    <row r="41" spans="1:8" ht="44.25" customHeight="1" x14ac:dyDescent="0.25">
      <c r="A41" s="55" t="s">
        <v>41</v>
      </c>
      <c r="B41" s="7" t="s">
        <v>6</v>
      </c>
      <c r="C41" s="5" t="s">
        <v>12</v>
      </c>
      <c r="D41" s="6">
        <f>D39*0.06+D44</f>
        <v>141.62739999999999</v>
      </c>
      <c r="E41" s="47"/>
      <c r="F41" s="7" t="s">
        <v>42</v>
      </c>
      <c r="H41" s="10"/>
    </row>
    <row r="42" spans="1:8" ht="90" x14ac:dyDescent="0.25">
      <c r="A42" s="65"/>
      <c r="B42" s="5" t="s">
        <v>14</v>
      </c>
      <c r="C42" s="11" t="s">
        <v>15</v>
      </c>
      <c r="D42" s="6">
        <f>ROUND(D41*3.48,2)</f>
        <v>492.86</v>
      </c>
      <c r="E42" s="47"/>
      <c r="F42" s="12" t="s">
        <v>43</v>
      </c>
    </row>
    <row r="43" spans="1:8" ht="44.25" x14ac:dyDescent="0.25">
      <c r="A43" s="5" t="s">
        <v>44</v>
      </c>
      <c r="B43" s="8" t="s">
        <v>6</v>
      </c>
      <c r="C43" s="5" t="s">
        <v>12</v>
      </c>
      <c r="D43" s="6">
        <f>D40*0.06+D46</f>
        <v>211.52180000000001</v>
      </c>
      <c r="E43" s="48"/>
      <c r="F43" s="12"/>
    </row>
    <row r="44" spans="1:8" ht="30" customHeight="1" x14ac:dyDescent="0.25">
      <c r="A44" s="55" t="s">
        <v>45</v>
      </c>
      <c r="B44" s="5" t="s">
        <v>6</v>
      </c>
      <c r="C44" s="5" t="s">
        <v>12</v>
      </c>
      <c r="D44" s="6">
        <v>32.53</v>
      </c>
      <c r="E44" s="56" t="s">
        <v>113</v>
      </c>
      <c r="F44" s="7" t="s">
        <v>46</v>
      </c>
      <c r="G44" s="14"/>
    </row>
    <row r="45" spans="1:8" ht="90" x14ac:dyDescent="0.25">
      <c r="A45" s="55"/>
      <c r="B45" s="5" t="s">
        <v>14</v>
      </c>
      <c r="C45" s="5" t="s">
        <v>15</v>
      </c>
      <c r="D45" s="6">
        <f>ROUND(D44*4.9,2)</f>
        <v>159.4</v>
      </c>
      <c r="E45" s="57"/>
      <c r="F45" s="12" t="s">
        <v>47</v>
      </c>
      <c r="G45" s="15"/>
    </row>
    <row r="46" spans="1:8" ht="30" x14ac:dyDescent="0.25">
      <c r="A46" s="5" t="s">
        <v>48</v>
      </c>
      <c r="B46" s="5" t="s">
        <v>6</v>
      </c>
      <c r="C46" s="5" t="s">
        <v>12</v>
      </c>
      <c r="D46" s="30">
        <v>43.97</v>
      </c>
      <c r="E46" s="57"/>
      <c r="F46" s="9"/>
      <c r="G46" s="14"/>
    </row>
    <row r="47" spans="1:8" ht="30" x14ac:dyDescent="0.25">
      <c r="A47" s="55" t="s">
        <v>49</v>
      </c>
      <c r="B47" s="5" t="s">
        <v>6</v>
      </c>
      <c r="C47" s="5" t="s">
        <v>12</v>
      </c>
      <c r="D47" s="34">
        <v>32.53</v>
      </c>
      <c r="E47" s="57"/>
      <c r="F47" s="16" t="s">
        <v>50</v>
      </c>
      <c r="G47" s="15"/>
    </row>
    <row r="48" spans="1:8" ht="90" x14ac:dyDescent="0.25">
      <c r="A48" s="55"/>
      <c r="B48" s="5" t="s">
        <v>14</v>
      </c>
      <c r="C48" s="5" t="s">
        <v>15</v>
      </c>
      <c r="D48" s="30">
        <f>ROUND(D47*8.38,2)</f>
        <v>272.60000000000002</v>
      </c>
      <c r="E48" s="57"/>
      <c r="F48" s="17" t="s">
        <v>51</v>
      </c>
    </row>
    <row r="49" spans="1:6" ht="30" x14ac:dyDescent="0.25">
      <c r="A49" s="5" t="s">
        <v>52</v>
      </c>
      <c r="B49" s="5" t="s">
        <v>6</v>
      </c>
      <c r="C49" s="5" t="s">
        <v>12</v>
      </c>
      <c r="D49" s="33">
        <v>51.53</v>
      </c>
      <c r="E49" s="58"/>
      <c r="F49" s="18"/>
    </row>
    <row r="50" spans="1:6" ht="45" customHeight="1" x14ac:dyDescent="0.25">
      <c r="A50" s="55" t="s">
        <v>53</v>
      </c>
      <c r="B50" s="5" t="s">
        <v>54</v>
      </c>
      <c r="C50" s="5" t="s">
        <v>20</v>
      </c>
      <c r="D50" s="30">
        <v>4.0599999999999996</v>
      </c>
      <c r="E50" s="66" t="s">
        <v>114</v>
      </c>
      <c r="F50" s="67"/>
    </row>
    <row r="51" spans="1:6" ht="30" x14ac:dyDescent="0.25">
      <c r="A51" s="55"/>
      <c r="B51" s="5" t="s">
        <v>21</v>
      </c>
      <c r="C51" s="5" t="s">
        <v>20</v>
      </c>
      <c r="D51" s="30">
        <v>2.34</v>
      </c>
      <c r="E51" s="66"/>
      <c r="F51" s="67"/>
    </row>
    <row r="52" spans="1:6" ht="45" x14ac:dyDescent="0.25">
      <c r="A52" s="41" t="s">
        <v>0</v>
      </c>
      <c r="B52" s="42"/>
      <c r="C52" s="2" t="s">
        <v>1</v>
      </c>
      <c r="D52" s="31" t="s">
        <v>109</v>
      </c>
      <c r="E52" s="2" t="s">
        <v>2</v>
      </c>
      <c r="F52" s="2" t="s">
        <v>3</v>
      </c>
    </row>
    <row r="53" spans="1:6" ht="15" customHeight="1" x14ac:dyDescent="0.25">
      <c r="A53" s="68" t="s">
        <v>55</v>
      </c>
      <c r="B53" s="69"/>
      <c r="C53" s="69"/>
      <c r="D53" s="69"/>
      <c r="E53" s="69"/>
      <c r="F53" s="70"/>
    </row>
    <row r="54" spans="1:6" ht="75" x14ac:dyDescent="0.25">
      <c r="A54" s="22" t="s">
        <v>56</v>
      </c>
      <c r="B54" s="22" t="s">
        <v>28</v>
      </c>
      <c r="C54" s="22" t="s">
        <v>7</v>
      </c>
      <c r="D54" s="6">
        <v>2046.7</v>
      </c>
      <c r="E54" s="46" t="s">
        <v>57</v>
      </c>
      <c r="F54" s="22" t="s">
        <v>58</v>
      </c>
    </row>
    <row r="55" spans="1:6" ht="30" x14ac:dyDescent="0.25">
      <c r="A55" s="49" t="s">
        <v>59</v>
      </c>
      <c r="B55" s="22" t="s">
        <v>6</v>
      </c>
      <c r="C55" s="22" t="s">
        <v>12</v>
      </c>
      <c r="D55" s="13">
        <f>ROUND(D54*0.0495+D57,2)</f>
        <v>133.66999999999999</v>
      </c>
      <c r="E55" s="47"/>
      <c r="F55" s="23" t="s">
        <v>60</v>
      </c>
    </row>
    <row r="56" spans="1:6" ht="90" x14ac:dyDescent="0.25">
      <c r="A56" s="49"/>
      <c r="B56" s="22" t="s">
        <v>14</v>
      </c>
      <c r="C56" s="22" t="s">
        <v>15</v>
      </c>
      <c r="D56" s="30">
        <f>ROUND(D55*2.62,2)</f>
        <v>350.22</v>
      </c>
      <c r="E56" s="48"/>
      <c r="F56" s="24" t="s">
        <v>61</v>
      </c>
    </row>
    <row r="57" spans="1:6" ht="30" x14ac:dyDescent="0.25">
      <c r="A57" s="49" t="s">
        <v>115</v>
      </c>
      <c r="B57" s="32" t="s">
        <v>6</v>
      </c>
      <c r="C57" s="32" t="s">
        <v>12</v>
      </c>
      <c r="D57" s="38">
        <v>32.36</v>
      </c>
      <c r="E57" s="46"/>
      <c r="F57" s="23" t="s">
        <v>63</v>
      </c>
    </row>
    <row r="58" spans="1:6" ht="90" x14ac:dyDescent="0.25">
      <c r="A58" s="49"/>
      <c r="B58" s="32" t="s">
        <v>14</v>
      </c>
      <c r="C58" s="32" t="s">
        <v>15</v>
      </c>
      <c r="D58" s="37">
        <f>ROUND(D57*5.5,2)</f>
        <v>177.98</v>
      </c>
      <c r="E58" s="47"/>
      <c r="F58" s="24" t="s">
        <v>61</v>
      </c>
    </row>
    <row r="59" spans="1:6" ht="30" x14ac:dyDescent="0.25">
      <c r="A59" s="49" t="s">
        <v>116</v>
      </c>
      <c r="B59" s="32" t="s">
        <v>6</v>
      </c>
      <c r="C59" s="32" t="s">
        <v>12</v>
      </c>
      <c r="D59" s="38">
        <v>33.61</v>
      </c>
      <c r="E59" s="47"/>
      <c r="F59" s="23" t="s">
        <v>64</v>
      </c>
    </row>
    <row r="60" spans="1:6" ht="90" x14ac:dyDescent="0.25">
      <c r="A60" s="49"/>
      <c r="B60" s="32" t="s">
        <v>14</v>
      </c>
      <c r="C60" s="32" t="s">
        <v>15</v>
      </c>
      <c r="D60" s="37">
        <f>ROUND(D59*8.12,2)</f>
        <v>272.91000000000003</v>
      </c>
      <c r="E60" s="48"/>
      <c r="F60" s="24" t="s">
        <v>61</v>
      </c>
    </row>
    <row r="61" spans="1:6" ht="15" customHeight="1" x14ac:dyDescent="0.25">
      <c r="A61" s="49" t="s">
        <v>53</v>
      </c>
      <c r="B61" s="26" t="s">
        <v>23</v>
      </c>
      <c r="C61" s="28" t="s">
        <v>20</v>
      </c>
      <c r="D61" s="6">
        <v>4.01</v>
      </c>
      <c r="E61" s="46" t="s">
        <v>111</v>
      </c>
      <c r="F61" s="49"/>
    </row>
    <row r="62" spans="1:6" ht="30" x14ac:dyDescent="0.25">
      <c r="A62" s="49"/>
      <c r="B62" s="26" t="s">
        <v>98</v>
      </c>
      <c r="C62" s="28" t="s">
        <v>20</v>
      </c>
      <c r="D62" s="6" t="s">
        <v>110</v>
      </c>
      <c r="E62" s="48"/>
      <c r="F62" s="49"/>
    </row>
    <row r="63" spans="1:6" ht="60" x14ac:dyDescent="0.25">
      <c r="A63" s="32" t="s">
        <v>119</v>
      </c>
      <c r="B63" s="26"/>
      <c r="C63" s="32" t="s">
        <v>117</v>
      </c>
      <c r="D63" s="6">
        <v>949.56</v>
      </c>
      <c r="E63" s="33" t="s">
        <v>118</v>
      </c>
      <c r="F63" s="32" t="s">
        <v>123</v>
      </c>
    </row>
    <row r="64" spans="1:6" ht="45" x14ac:dyDescent="0.25">
      <c r="A64" s="71" t="s">
        <v>0</v>
      </c>
      <c r="B64" s="71"/>
      <c r="C64" s="2" t="s">
        <v>1</v>
      </c>
      <c r="D64" s="31" t="s">
        <v>109</v>
      </c>
      <c r="E64" s="2" t="s">
        <v>2</v>
      </c>
      <c r="F64" s="2" t="s">
        <v>3</v>
      </c>
    </row>
    <row r="65" spans="1:7" x14ac:dyDescent="0.25">
      <c r="A65" s="54" t="s">
        <v>65</v>
      </c>
      <c r="B65" s="54"/>
      <c r="C65" s="54"/>
      <c r="D65" s="54"/>
      <c r="E65" s="54"/>
      <c r="F65" s="54"/>
    </row>
    <row r="66" spans="1:7" ht="90" x14ac:dyDescent="0.25">
      <c r="A66" s="22" t="s">
        <v>66</v>
      </c>
      <c r="B66" s="22" t="s">
        <v>28</v>
      </c>
      <c r="C66" s="22" t="s">
        <v>7</v>
      </c>
      <c r="D66" s="6">
        <v>2599.4</v>
      </c>
      <c r="E66" s="46" t="s">
        <v>57</v>
      </c>
      <c r="F66" s="23" t="s">
        <v>67</v>
      </c>
    </row>
    <row r="67" spans="1:7" ht="30" x14ac:dyDescent="0.25">
      <c r="A67" s="49" t="s">
        <v>68</v>
      </c>
      <c r="B67" s="22" t="s">
        <v>6</v>
      </c>
      <c r="C67" s="22" t="s">
        <v>12</v>
      </c>
      <c r="D67" s="13">
        <f>ROUND(D66*0.0531+D69,2)</f>
        <v>167.83</v>
      </c>
      <c r="E67" s="47"/>
      <c r="F67" s="23" t="s">
        <v>69</v>
      </c>
      <c r="G67" s="19"/>
    </row>
    <row r="68" spans="1:7" ht="90" x14ac:dyDescent="0.25">
      <c r="A68" s="49"/>
      <c r="B68" s="22" t="s">
        <v>14</v>
      </c>
      <c r="C68" s="22" t="s">
        <v>15</v>
      </c>
      <c r="D68" s="13">
        <f>D67*3.998</f>
        <v>670.98434000000009</v>
      </c>
      <c r="E68" s="48"/>
      <c r="F68" s="24" t="s">
        <v>70</v>
      </c>
    </row>
    <row r="69" spans="1:7" ht="30" x14ac:dyDescent="0.25">
      <c r="A69" s="49" t="s">
        <v>71</v>
      </c>
      <c r="B69" s="22" t="s">
        <v>6</v>
      </c>
      <c r="C69" s="22" t="s">
        <v>12</v>
      </c>
      <c r="D69" s="13">
        <v>29.8</v>
      </c>
      <c r="E69" s="46" t="s">
        <v>62</v>
      </c>
      <c r="F69" s="23" t="s">
        <v>72</v>
      </c>
    </row>
    <row r="70" spans="1:7" ht="90" x14ac:dyDescent="0.25">
      <c r="A70" s="49"/>
      <c r="B70" s="22" t="s">
        <v>14</v>
      </c>
      <c r="C70" s="22" t="s">
        <v>15</v>
      </c>
      <c r="D70" s="13">
        <f>D69*4.669</f>
        <v>139.1362</v>
      </c>
      <c r="E70" s="47"/>
      <c r="F70" s="24" t="s">
        <v>70</v>
      </c>
    </row>
    <row r="71" spans="1:7" ht="30" x14ac:dyDescent="0.25">
      <c r="A71" s="72" t="s">
        <v>73</v>
      </c>
      <c r="B71" s="22" t="s">
        <v>6</v>
      </c>
      <c r="C71" s="22" t="s">
        <v>12</v>
      </c>
      <c r="D71" s="30">
        <v>35.380000000000003</v>
      </c>
      <c r="E71" s="47"/>
      <c r="F71" s="23" t="s">
        <v>74</v>
      </c>
    </row>
    <row r="72" spans="1:7" ht="90" x14ac:dyDescent="0.25">
      <c r="A72" s="49"/>
      <c r="B72" s="22" t="s">
        <v>14</v>
      </c>
      <c r="C72" s="22" t="s">
        <v>15</v>
      </c>
      <c r="D72" s="13">
        <f>D71*8.378</f>
        <v>296.41364000000004</v>
      </c>
      <c r="E72" s="48"/>
      <c r="F72" s="24" t="s">
        <v>70</v>
      </c>
    </row>
    <row r="73" spans="1:7" ht="30" customHeight="1" x14ac:dyDescent="0.25">
      <c r="A73" s="49" t="s">
        <v>53</v>
      </c>
      <c r="B73" s="26" t="s">
        <v>23</v>
      </c>
      <c r="C73" s="28" t="s">
        <v>20</v>
      </c>
      <c r="D73" s="6">
        <v>4.01</v>
      </c>
      <c r="E73" s="46" t="s">
        <v>111</v>
      </c>
      <c r="F73" s="73"/>
    </row>
    <row r="74" spans="1:7" ht="30" x14ac:dyDescent="0.25">
      <c r="A74" s="49"/>
      <c r="B74" s="26" t="s">
        <v>98</v>
      </c>
      <c r="C74" s="28" t="s">
        <v>20</v>
      </c>
      <c r="D74" s="6" t="s">
        <v>110</v>
      </c>
      <c r="E74" s="48"/>
      <c r="F74" s="74"/>
    </row>
    <row r="75" spans="1:7" ht="60" x14ac:dyDescent="0.25">
      <c r="A75" s="32" t="s">
        <v>120</v>
      </c>
      <c r="B75" s="26"/>
      <c r="C75" s="32" t="s">
        <v>117</v>
      </c>
      <c r="D75" s="6">
        <v>787.24</v>
      </c>
      <c r="E75" s="33" t="s">
        <v>118</v>
      </c>
      <c r="F75" s="32" t="s">
        <v>123</v>
      </c>
    </row>
    <row r="76" spans="1:7" ht="45" x14ac:dyDescent="0.25">
      <c r="A76" s="71" t="s">
        <v>0</v>
      </c>
      <c r="B76" s="71"/>
      <c r="C76" s="2" t="s">
        <v>1</v>
      </c>
      <c r="D76" s="31" t="s">
        <v>109</v>
      </c>
      <c r="E76" s="2" t="s">
        <v>2</v>
      </c>
      <c r="F76" s="2" t="s">
        <v>3</v>
      </c>
    </row>
    <row r="77" spans="1:7" x14ac:dyDescent="0.25">
      <c r="A77" s="54" t="s">
        <v>75</v>
      </c>
      <c r="B77" s="54"/>
      <c r="C77" s="54"/>
      <c r="D77" s="54"/>
      <c r="E77" s="54"/>
      <c r="F77" s="54"/>
    </row>
    <row r="78" spans="1:7" ht="105" x14ac:dyDescent="0.25">
      <c r="A78" s="22" t="s">
        <v>76</v>
      </c>
      <c r="B78" s="22" t="s">
        <v>28</v>
      </c>
      <c r="C78" s="22" t="s">
        <v>7</v>
      </c>
      <c r="D78" s="13">
        <v>2209.3200000000002</v>
      </c>
      <c r="E78" s="46" t="s">
        <v>91</v>
      </c>
      <c r="F78" s="23" t="s">
        <v>77</v>
      </c>
    </row>
    <row r="79" spans="1:7" ht="30" x14ac:dyDescent="0.25">
      <c r="A79" s="49" t="s">
        <v>78</v>
      </c>
      <c r="B79" s="22" t="s">
        <v>6</v>
      </c>
      <c r="C79" s="22" t="s">
        <v>12</v>
      </c>
      <c r="D79" s="13">
        <f>ROUND(D78*0.05298+D81,2)</f>
        <v>168.27</v>
      </c>
      <c r="E79" s="57"/>
      <c r="F79" s="23" t="s">
        <v>31</v>
      </c>
    </row>
    <row r="80" spans="1:7" ht="90" x14ac:dyDescent="0.25">
      <c r="A80" s="49"/>
      <c r="B80" s="22" t="s">
        <v>14</v>
      </c>
      <c r="C80" s="22" t="s">
        <v>15</v>
      </c>
      <c r="D80" s="13">
        <f>D79*3.2</f>
        <v>538.46400000000006</v>
      </c>
      <c r="E80" s="58"/>
      <c r="F80" s="24" t="s">
        <v>32</v>
      </c>
    </row>
    <row r="81" spans="1:6" ht="30" customHeight="1" x14ac:dyDescent="0.25">
      <c r="A81" s="49" t="s">
        <v>79</v>
      </c>
      <c r="B81" s="22" t="s">
        <v>6</v>
      </c>
      <c r="C81" s="22" t="s">
        <v>12</v>
      </c>
      <c r="D81" s="30">
        <v>51.22</v>
      </c>
      <c r="E81" s="46" t="s">
        <v>91</v>
      </c>
      <c r="F81" s="23" t="s">
        <v>34</v>
      </c>
    </row>
    <row r="82" spans="1:6" ht="90" x14ac:dyDescent="0.25">
      <c r="A82" s="49"/>
      <c r="B82" s="22" t="s">
        <v>14</v>
      </c>
      <c r="C82" s="22" t="s">
        <v>15</v>
      </c>
      <c r="D82" s="13">
        <f>D81*5.92</f>
        <v>303.22239999999999</v>
      </c>
      <c r="E82" s="48"/>
      <c r="F82" s="24" t="s">
        <v>32</v>
      </c>
    </row>
    <row r="83" spans="1:6" ht="45" customHeight="1" x14ac:dyDescent="0.25">
      <c r="A83" s="72" t="s">
        <v>80</v>
      </c>
      <c r="B83" s="22" t="s">
        <v>6</v>
      </c>
      <c r="C83" s="22" t="s">
        <v>12</v>
      </c>
      <c r="D83" s="30">
        <v>39.07</v>
      </c>
      <c r="E83" s="66" t="s">
        <v>62</v>
      </c>
      <c r="F83" s="23" t="s">
        <v>36</v>
      </c>
    </row>
    <row r="84" spans="1:6" ht="90" x14ac:dyDescent="0.25">
      <c r="A84" s="49"/>
      <c r="B84" s="22" t="s">
        <v>14</v>
      </c>
      <c r="C84" s="22" t="s">
        <v>15</v>
      </c>
      <c r="D84" s="13">
        <f>D83*9.12</f>
        <v>356.3184</v>
      </c>
      <c r="E84" s="66"/>
      <c r="F84" s="24" t="s">
        <v>32</v>
      </c>
    </row>
    <row r="85" spans="1:6" ht="30" customHeight="1" x14ac:dyDescent="0.25">
      <c r="A85" s="49" t="s">
        <v>53</v>
      </c>
      <c r="B85" s="26" t="s">
        <v>23</v>
      </c>
      <c r="C85" s="28" t="s">
        <v>20</v>
      </c>
      <c r="D85" s="6">
        <v>4.01</v>
      </c>
      <c r="E85" s="46" t="s">
        <v>111</v>
      </c>
      <c r="F85" s="73"/>
    </row>
    <row r="86" spans="1:6" ht="30" x14ac:dyDescent="0.25">
      <c r="A86" s="49"/>
      <c r="B86" s="26" t="s">
        <v>98</v>
      </c>
      <c r="C86" s="28" t="s">
        <v>20</v>
      </c>
      <c r="D86" s="6" t="s">
        <v>110</v>
      </c>
      <c r="E86" s="48"/>
      <c r="F86" s="74"/>
    </row>
    <row r="87" spans="1:6" ht="60" x14ac:dyDescent="0.25">
      <c r="A87" s="32" t="s">
        <v>122</v>
      </c>
      <c r="B87" s="26"/>
      <c r="C87" s="32" t="s">
        <v>117</v>
      </c>
      <c r="D87" s="6">
        <v>875.93</v>
      </c>
      <c r="E87" s="33" t="s">
        <v>118</v>
      </c>
      <c r="F87" s="32" t="s">
        <v>123</v>
      </c>
    </row>
    <row r="88" spans="1:6" ht="45" x14ac:dyDescent="0.25">
      <c r="A88" s="71" t="s">
        <v>0</v>
      </c>
      <c r="B88" s="71"/>
      <c r="C88" s="2" t="s">
        <v>1</v>
      </c>
      <c r="D88" s="31" t="s">
        <v>109</v>
      </c>
      <c r="E88" s="2" t="s">
        <v>2</v>
      </c>
      <c r="F88" s="2" t="s">
        <v>3</v>
      </c>
    </row>
    <row r="89" spans="1:6" x14ac:dyDescent="0.25">
      <c r="A89" s="54" t="s">
        <v>81</v>
      </c>
      <c r="B89" s="54"/>
      <c r="C89" s="54"/>
      <c r="D89" s="54"/>
      <c r="E89" s="54"/>
      <c r="F89" s="54"/>
    </row>
    <row r="90" spans="1:6" ht="135" x14ac:dyDescent="0.25">
      <c r="A90" s="22" t="s">
        <v>82</v>
      </c>
      <c r="B90" s="22" t="s">
        <v>28</v>
      </c>
      <c r="C90" s="22" t="s">
        <v>7</v>
      </c>
      <c r="D90" s="13">
        <v>2209.3200000000002</v>
      </c>
      <c r="E90" s="46" t="s">
        <v>91</v>
      </c>
      <c r="F90" s="23" t="s">
        <v>83</v>
      </c>
    </row>
    <row r="91" spans="1:6" ht="30" x14ac:dyDescent="0.25">
      <c r="A91" s="49" t="s">
        <v>84</v>
      </c>
      <c r="B91" s="22" t="s">
        <v>6</v>
      </c>
      <c r="C91" s="22" t="s">
        <v>12</v>
      </c>
      <c r="D91" s="13">
        <f>ROUND(D90*0.06+D93,2)</f>
        <v>176.64</v>
      </c>
      <c r="E91" s="57"/>
      <c r="F91" s="23" t="s">
        <v>85</v>
      </c>
    </row>
    <row r="92" spans="1:6" ht="105" x14ac:dyDescent="0.25">
      <c r="A92" s="49"/>
      <c r="B92" s="22" t="s">
        <v>14</v>
      </c>
      <c r="C92" s="22" t="s">
        <v>15</v>
      </c>
      <c r="D92" s="13">
        <f>D91*4.3875</f>
        <v>775.00799999999992</v>
      </c>
      <c r="E92" s="58"/>
      <c r="F92" s="24" t="s">
        <v>86</v>
      </c>
    </row>
    <row r="93" spans="1:6" ht="30" x14ac:dyDescent="0.25">
      <c r="A93" s="49" t="s">
        <v>87</v>
      </c>
      <c r="B93" s="22" t="s">
        <v>6</v>
      </c>
      <c r="C93" s="22" t="s">
        <v>12</v>
      </c>
      <c r="D93" s="13">
        <v>44.08</v>
      </c>
      <c r="E93" s="46" t="s">
        <v>62</v>
      </c>
      <c r="F93" s="23" t="s">
        <v>88</v>
      </c>
    </row>
    <row r="94" spans="1:6" ht="105" x14ac:dyDescent="0.25">
      <c r="A94" s="49"/>
      <c r="B94" s="22" t="s">
        <v>14</v>
      </c>
      <c r="C94" s="22" t="s">
        <v>15</v>
      </c>
      <c r="D94" s="13">
        <f>D93*6.08333</f>
        <v>268.15318639999998</v>
      </c>
      <c r="E94" s="47"/>
      <c r="F94" s="24" t="s">
        <v>86</v>
      </c>
    </row>
    <row r="95" spans="1:6" ht="30" x14ac:dyDescent="0.25">
      <c r="A95" s="72" t="s">
        <v>89</v>
      </c>
      <c r="B95" s="22" t="s">
        <v>6</v>
      </c>
      <c r="C95" s="22" t="s">
        <v>12</v>
      </c>
      <c r="D95" s="13">
        <v>38.86</v>
      </c>
      <c r="E95" s="47"/>
      <c r="F95" s="23" t="s">
        <v>90</v>
      </c>
    </row>
    <row r="96" spans="1:6" ht="105" x14ac:dyDescent="0.25">
      <c r="A96" s="49"/>
      <c r="B96" s="22" t="s">
        <v>14</v>
      </c>
      <c r="C96" s="22" t="s">
        <v>15</v>
      </c>
      <c r="D96" s="13">
        <f>D95*10.47083</f>
        <v>406.89645379999996</v>
      </c>
      <c r="E96" s="48"/>
      <c r="F96" s="24" t="s">
        <v>86</v>
      </c>
    </row>
    <row r="97" spans="1:6" ht="30" customHeight="1" x14ac:dyDescent="0.25">
      <c r="A97" s="49" t="s">
        <v>53</v>
      </c>
      <c r="B97" s="26" t="s">
        <v>23</v>
      </c>
      <c r="C97" s="28" t="s">
        <v>20</v>
      </c>
      <c r="D97" s="6">
        <v>4.01</v>
      </c>
      <c r="E97" s="46" t="s">
        <v>111</v>
      </c>
      <c r="F97" s="73"/>
    </row>
    <row r="98" spans="1:6" ht="30" x14ac:dyDescent="0.25">
      <c r="A98" s="49"/>
      <c r="B98" s="26" t="s">
        <v>98</v>
      </c>
      <c r="C98" s="28" t="s">
        <v>20</v>
      </c>
      <c r="D98" s="6" t="s">
        <v>110</v>
      </c>
      <c r="E98" s="48"/>
      <c r="F98" s="74"/>
    </row>
    <row r="99" spans="1:6" ht="60" x14ac:dyDescent="0.25">
      <c r="A99" s="32" t="s">
        <v>121</v>
      </c>
      <c r="B99" s="26"/>
      <c r="C99" s="32" t="s">
        <v>117</v>
      </c>
      <c r="D99" s="6">
        <v>866.1</v>
      </c>
      <c r="E99" s="30" t="s">
        <v>118</v>
      </c>
      <c r="F99" s="32" t="s">
        <v>123</v>
      </c>
    </row>
  </sheetData>
  <mergeCells count="82">
    <mergeCell ref="A97:A98"/>
    <mergeCell ref="E97:E98"/>
    <mergeCell ref="F97:F98"/>
    <mergeCell ref="F85:F86"/>
    <mergeCell ref="A88:B88"/>
    <mergeCell ref="A89:F89"/>
    <mergeCell ref="E90:E92"/>
    <mergeCell ref="A91:A92"/>
    <mergeCell ref="A93:A94"/>
    <mergeCell ref="E93:E96"/>
    <mergeCell ref="A95:A96"/>
    <mergeCell ref="A81:A82"/>
    <mergeCell ref="E81:E82"/>
    <mergeCell ref="A83:A84"/>
    <mergeCell ref="E83:E84"/>
    <mergeCell ref="A85:A86"/>
    <mergeCell ref="E85:E86"/>
    <mergeCell ref="E78:E80"/>
    <mergeCell ref="A79:A80"/>
    <mergeCell ref="A64:B64"/>
    <mergeCell ref="A65:F65"/>
    <mergeCell ref="E66:E68"/>
    <mergeCell ref="A67:A68"/>
    <mergeCell ref="A69:A70"/>
    <mergeCell ref="E69:E72"/>
    <mergeCell ref="A71:A72"/>
    <mergeCell ref="A73:A74"/>
    <mergeCell ref="E73:E74"/>
    <mergeCell ref="F73:F74"/>
    <mergeCell ref="A76:B76"/>
    <mergeCell ref="A77:F77"/>
    <mergeCell ref="F61:F62"/>
    <mergeCell ref="A50:A51"/>
    <mergeCell ref="E50:E51"/>
    <mergeCell ref="F50:F51"/>
    <mergeCell ref="A52:B52"/>
    <mergeCell ref="A53:F53"/>
    <mergeCell ref="E54:E56"/>
    <mergeCell ref="A55:A56"/>
    <mergeCell ref="A57:A58"/>
    <mergeCell ref="E57:E60"/>
    <mergeCell ref="A59:A60"/>
    <mergeCell ref="A61:A62"/>
    <mergeCell ref="E61:E62"/>
    <mergeCell ref="F34:F36"/>
    <mergeCell ref="A37:B37"/>
    <mergeCell ref="A38:F38"/>
    <mergeCell ref="E39:E43"/>
    <mergeCell ref="A41:A42"/>
    <mergeCell ref="A44:A45"/>
    <mergeCell ref="E44:E49"/>
    <mergeCell ref="A47:A48"/>
    <mergeCell ref="A30:A31"/>
    <mergeCell ref="E30:E31"/>
    <mergeCell ref="A32:A33"/>
    <mergeCell ref="E32:E33"/>
    <mergeCell ref="A34:A36"/>
    <mergeCell ref="E34:E36"/>
    <mergeCell ref="F17:F23"/>
    <mergeCell ref="A20:A22"/>
    <mergeCell ref="E20:E22"/>
    <mergeCell ref="A25:B25"/>
    <mergeCell ref="A26:F26"/>
    <mergeCell ref="A28:A29"/>
    <mergeCell ref="E28:E29"/>
    <mergeCell ref="E11:E12"/>
    <mergeCell ref="A13:A14"/>
    <mergeCell ref="E13:E14"/>
    <mergeCell ref="A15:A16"/>
    <mergeCell ref="E15:E16"/>
    <mergeCell ref="A17:A19"/>
    <mergeCell ref="E17:E19"/>
    <mergeCell ref="A1:F1"/>
    <mergeCell ref="A2:B2"/>
    <mergeCell ref="A3:F3"/>
    <mergeCell ref="F4:F6"/>
    <mergeCell ref="A7:A8"/>
    <mergeCell ref="E7:E8"/>
    <mergeCell ref="F7:F16"/>
    <mergeCell ref="A9:A10"/>
    <mergeCell ref="E9:E10"/>
    <mergeCell ref="A11:A12"/>
  </mergeCells>
  <pageMargins left="0.7" right="0.7" top="0.75" bottom="0.75" header="0.3" footer="0.3"/>
  <pageSetup paperSize="9" scale="78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Анастасия</dc:creator>
  <cp:lastModifiedBy>Пантелеева Ольга</cp:lastModifiedBy>
  <dcterms:created xsi:type="dcterms:W3CDTF">2019-07-04T13:20:34Z</dcterms:created>
  <dcterms:modified xsi:type="dcterms:W3CDTF">2020-07-16T08:07:27Z</dcterms:modified>
</cp:coreProperties>
</file>