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C\ЕРЦ\МосОблЕИРЦ\Отправлено\Сергиев Посад\ОТОПЛЕНИЕ\2024\"/>
    </mc:Choice>
  </mc:AlternateContent>
  <xr:revisionPtr revIDLastSave="0" documentId="8_{598B1AD9-F866-468D-93A0-84097A61A65B}" xr6:coauthVersionLast="47" xr6:coauthVersionMax="47" xr10:uidLastSave="{00000000-0000-0000-0000-000000000000}"/>
  <bookViews>
    <workbookView xWindow="-120" yWindow="-120" windowWidth="29040" windowHeight="15840" xr2:uid="{9889D4E6-7EBF-47D3-87F8-C53A41ADA80B}"/>
  </bookViews>
  <sheets>
    <sheet name="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E13" i="1"/>
  <c r="F13" i="1" s="1"/>
  <c r="H13" i="1" s="1"/>
  <c r="J13" i="1" s="1"/>
  <c r="L13" i="1" s="1"/>
  <c r="M13" i="1" s="1"/>
  <c r="D13" i="1"/>
  <c r="E12" i="1"/>
  <c r="F12" i="1" s="1"/>
  <c r="H12" i="1" s="1"/>
  <c r="J12" i="1" s="1"/>
  <c r="L12" i="1" s="1"/>
  <c r="M12" i="1" s="1"/>
  <c r="D12" i="1"/>
  <c r="F11" i="1"/>
  <c r="H11" i="1" s="1"/>
  <c r="J11" i="1" s="1"/>
  <c r="L11" i="1" s="1"/>
  <c r="M11" i="1" s="1"/>
  <c r="E11" i="1"/>
  <c r="D11" i="1"/>
  <c r="E10" i="1"/>
  <c r="F10" i="1" s="1"/>
  <c r="H10" i="1" s="1"/>
  <c r="J10" i="1" s="1"/>
  <c r="L10" i="1" s="1"/>
  <c r="M10" i="1" s="1"/>
  <c r="D10" i="1"/>
  <c r="F9" i="1"/>
  <c r="H9" i="1" s="1"/>
  <c r="J9" i="1" s="1"/>
  <c r="L9" i="1" s="1"/>
  <c r="M9" i="1" s="1"/>
  <c r="E9" i="1"/>
  <c r="D9" i="1"/>
  <c r="E8" i="1"/>
  <c r="F8" i="1" s="1"/>
  <c r="H8" i="1" s="1"/>
  <c r="J8" i="1" s="1"/>
  <c r="L8" i="1" s="1"/>
  <c r="M8" i="1" s="1"/>
  <c r="D8" i="1"/>
  <c r="F7" i="1"/>
  <c r="H7" i="1" s="1"/>
  <c r="J7" i="1" s="1"/>
  <c r="L7" i="1" s="1"/>
  <c r="M7" i="1" s="1"/>
  <c r="E7" i="1"/>
  <c r="D7" i="1"/>
  <c r="E6" i="1"/>
  <c r="F6" i="1" s="1"/>
  <c r="H6" i="1" s="1"/>
  <c r="J6" i="1" s="1"/>
  <c r="L6" i="1" s="1"/>
  <c r="M6" i="1" s="1"/>
  <c r="D6" i="1"/>
  <c r="F5" i="1"/>
  <c r="H5" i="1" s="1"/>
  <c r="J5" i="1" s="1"/>
  <c r="L5" i="1" s="1"/>
  <c r="M5" i="1" s="1"/>
  <c r="E5" i="1"/>
  <c r="D5" i="1"/>
  <c r="E4" i="1"/>
  <c r="F4" i="1" s="1"/>
  <c r="H4" i="1" s="1"/>
  <c r="J4" i="1" s="1"/>
  <c r="L4" i="1" s="1"/>
  <c r="M4" i="1" s="1"/>
  <c r="D4" i="1"/>
  <c r="F3" i="1"/>
  <c r="H3" i="1" s="1"/>
  <c r="J3" i="1" s="1"/>
  <c r="L3" i="1" s="1"/>
  <c r="M3" i="1" s="1"/>
  <c r="E3" i="1"/>
  <c r="D3" i="1"/>
  <c r="E2" i="1"/>
  <c r="F2" i="1" s="1"/>
  <c r="H2" i="1" s="1"/>
  <c r="J2" i="1" s="1"/>
  <c r="L2" i="1" s="1"/>
  <c r="D2" i="1"/>
  <c r="M2" i="1" l="1"/>
  <c r="M14" i="1" s="1"/>
  <c r="L14" i="1"/>
</calcChain>
</file>

<file path=xl/sharedStrings.xml><?xml version="1.0" encoding="utf-8"?>
<sst xmlns="http://schemas.openxmlformats.org/spreadsheetml/2006/main" count="13" uniqueCount="13">
  <si>
    <t>Период</t>
  </si>
  <si>
    <t>Тариф</t>
  </si>
  <si>
    <t>Затраты РСО, Гкал (Отопление+ Подогрев)</t>
  </si>
  <si>
    <t>Затраты РСО, руб</t>
  </si>
  <si>
    <t>Подогрев (ИПУ+ОДН), Гкал</t>
  </si>
  <si>
    <t>Объем на отопление факт, Гкал</t>
  </si>
  <si>
    <t>Расход по ИПУ, Гкал</t>
  </si>
  <si>
    <t>Расход на ОДН, Гкал</t>
  </si>
  <si>
    <t>Общ. Площадь дома</t>
  </si>
  <si>
    <t>Объем на отопление факт, Руб</t>
  </si>
  <si>
    <t>Начислено 1/12</t>
  </si>
  <si>
    <t>Разница</t>
  </si>
  <si>
    <t>На 1кв.м.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</si>
</sst>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[$-419]mmmm\ yyyy;@"/>
    <numFmt numFmtId="166" formatCode="#,##0.000"/>
    <numFmt numFmtId="167" formatCode="_-* #,##0.000\ _₽_-;\-* #,##0.000\ _₽_-;_-* &quot;-&quot;?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left" vertical="center"/>
    </xf>
    <xf numFmtId="43" fontId="9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88;&#1075;&#1080;&#1077;&#1074;%20&#1055;&#1086;&#1089;&#1072;&#1076;_&#1054;&#1090;&#1086;&#1087;&#1083;&#1077;&#1085;&#1080;&#1077;%202024_&#1048;&#1085;&#1092;&#1086;%20&#1076;&#1083;&#1103;%20&#1087;&#1077;&#1088;&#1077;&#1088;&#1072;&#1089;&#1095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а"/>
      <sheetName val="9а стр 1"/>
      <sheetName val="21"/>
      <sheetName val="8"/>
      <sheetName val="Подогрев"/>
      <sheetName val="24 сент вручн"/>
      <sheetName val="24 апр вру"/>
      <sheetName val="24 март вруч"/>
      <sheetName val="24 фев врн"/>
      <sheetName val="20 июнь_вручн"/>
      <sheetName val="20 авг_вручн"/>
      <sheetName val="20 сент_вручн"/>
      <sheetName val="22 сент_вручн"/>
      <sheetName val="22 май_вручн"/>
      <sheetName val="22 июнь _вруч"/>
      <sheetName val="26 фев вр"/>
      <sheetName val="26 март вр"/>
      <sheetName val="26 апр врун"/>
      <sheetName val="26 сент вр"/>
    </sheetNames>
    <sheetDataSet>
      <sheetData sheetId="0"/>
      <sheetData sheetId="1"/>
      <sheetData sheetId="2"/>
      <sheetData sheetId="3"/>
      <sheetData sheetId="4">
        <row r="3">
          <cell r="K3">
            <v>382754.99</v>
          </cell>
        </row>
        <row r="4">
          <cell r="K4">
            <v>441394.5</v>
          </cell>
        </row>
        <row r="5">
          <cell r="K5">
            <v>383847.86</v>
          </cell>
        </row>
        <row r="6">
          <cell r="K6">
            <v>431160.34</v>
          </cell>
        </row>
        <row r="7">
          <cell r="K7">
            <v>526031.93999999994</v>
          </cell>
        </row>
        <row r="8">
          <cell r="K8">
            <v>373907.3</v>
          </cell>
        </row>
        <row r="9">
          <cell r="K9">
            <v>424555.42</v>
          </cell>
        </row>
        <row r="10">
          <cell r="K10">
            <v>369550.17</v>
          </cell>
        </row>
        <row r="11">
          <cell r="K11">
            <v>370786.36</v>
          </cell>
        </row>
        <row r="12">
          <cell r="K12">
            <v>399227.28</v>
          </cell>
        </row>
        <row r="13">
          <cell r="K13">
            <v>455606.54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5070-02B5-49F2-A772-412D48A85095}">
  <dimension ref="A1:M24"/>
  <sheetViews>
    <sheetView tabSelected="1" zoomScaleNormal="100" workbookViewId="0">
      <selection activeCell="F19" sqref="F19"/>
    </sheetView>
  </sheetViews>
  <sheetFormatPr defaultColWidth="8.85546875" defaultRowHeight="15" x14ac:dyDescent="0.25"/>
  <cols>
    <col min="1" max="1" width="11" style="8" bestFit="1" customWidth="1"/>
    <col min="2" max="3" width="9.7109375" style="8" customWidth="1"/>
    <col min="4" max="4" width="11" style="8" customWidth="1"/>
    <col min="5" max="9" width="9.7109375" style="8" customWidth="1"/>
    <col min="10" max="10" width="10.7109375" style="8" customWidth="1"/>
    <col min="11" max="11" width="11.42578125" style="8" bestFit="1" customWidth="1"/>
    <col min="12" max="12" width="10.7109375" style="8" customWidth="1"/>
    <col min="13" max="13" width="9.7109375" style="8" customWidth="1"/>
    <col min="14" max="16384" width="8.85546875" style="8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7" t="s">
        <v>12</v>
      </c>
    </row>
    <row r="2" spans="1:13" x14ac:dyDescent="0.25">
      <c r="A2" s="9">
        <v>45292</v>
      </c>
      <c r="B2" s="10">
        <v>2591.17</v>
      </c>
      <c r="C2" s="11">
        <v>1748.4380000000001</v>
      </c>
      <c r="D2" s="12">
        <f>B2*C2</f>
        <v>4530500.09246</v>
      </c>
      <c r="E2" s="12">
        <f>[1]Подогрев!K3/'21'!B2</f>
        <v>147.71512096852001</v>
      </c>
      <c r="F2" s="12">
        <f>C2-E2</f>
        <v>1600.72287903148</v>
      </c>
      <c r="G2" s="12">
        <v>0</v>
      </c>
      <c r="H2" s="12">
        <f>F2-G2</f>
        <v>1600.72287903148</v>
      </c>
      <c r="I2" s="13">
        <v>53448.6</v>
      </c>
      <c r="J2" s="12">
        <f>B2*H2</f>
        <v>4147745.1024600002</v>
      </c>
      <c r="K2" s="12">
        <v>1821592.55</v>
      </c>
      <c r="L2" s="12">
        <f>J2-K2</f>
        <v>2326152.5524599999</v>
      </c>
      <c r="M2" s="14">
        <f>L2/I2</f>
        <v>43.521299949109988</v>
      </c>
    </row>
    <row r="3" spans="1:13" x14ac:dyDescent="0.25">
      <c r="A3" s="9">
        <v>45323</v>
      </c>
      <c r="B3" s="10">
        <v>2591.17</v>
      </c>
      <c r="C3" s="11">
        <v>1717.999</v>
      </c>
      <c r="D3" s="12">
        <f t="shared" ref="D3:D13" si="0">B3*C3</f>
        <v>4451627.4688300006</v>
      </c>
      <c r="E3" s="12">
        <f>[1]Подогрев!K4/'21'!B3</f>
        <v>170.34563536935053</v>
      </c>
      <c r="F3" s="12">
        <f t="shared" ref="F3:F13" si="1">C3-E3</f>
        <v>1547.6533646306495</v>
      </c>
      <c r="G3" s="12">
        <v>0</v>
      </c>
      <c r="H3" s="12">
        <f t="shared" ref="H3:H13" si="2">F3-G3</f>
        <v>1547.6533646306495</v>
      </c>
      <c r="I3" s="13">
        <v>53448.6</v>
      </c>
      <c r="J3" s="12">
        <f t="shared" ref="J3:J13" si="3">B3*H3</f>
        <v>4010232.9688300001</v>
      </c>
      <c r="K3" s="12">
        <v>1821592.62</v>
      </c>
      <c r="L3" s="12">
        <f t="shared" ref="L3:L13" si="4">J3-K3</f>
        <v>2188640.34883</v>
      </c>
      <c r="M3" s="14">
        <f t="shared" ref="M3:M13" si="5">L3/I3</f>
        <v>40.948506580714934</v>
      </c>
    </row>
    <row r="4" spans="1:13" x14ac:dyDescent="0.25">
      <c r="A4" s="9">
        <v>45352</v>
      </c>
      <c r="B4" s="10">
        <v>2591.17</v>
      </c>
      <c r="C4" s="11">
        <v>1234.2750000000001</v>
      </c>
      <c r="D4" s="12">
        <f t="shared" si="0"/>
        <v>3198216.3517500004</v>
      </c>
      <c r="E4" s="12">
        <f>[1]Подогрев!K5/'21'!B4</f>
        <v>148.13688796952727</v>
      </c>
      <c r="F4" s="12">
        <f t="shared" si="1"/>
        <v>1086.1381120304727</v>
      </c>
      <c r="G4" s="12">
        <v>0</v>
      </c>
      <c r="H4" s="12">
        <f t="shared" si="2"/>
        <v>1086.1381120304727</v>
      </c>
      <c r="I4" s="13">
        <v>53448.6</v>
      </c>
      <c r="J4" s="12">
        <f t="shared" si="3"/>
        <v>2814368.49175</v>
      </c>
      <c r="K4" s="12">
        <v>1821380.13</v>
      </c>
      <c r="L4" s="12">
        <f t="shared" si="4"/>
        <v>992988.36175000016</v>
      </c>
      <c r="M4" s="14">
        <f t="shared" si="5"/>
        <v>18.578379260635455</v>
      </c>
    </row>
    <row r="5" spans="1:13" x14ac:dyDescent="0.25">
      <c r="A5" s="9">
        <v>45383</v>
      </c>
      <c r="B5" s="10">
        <v>2591.17</v>
      </c>
      <c r="C5" s="11">
        <v>828.22199999999998</v>
      </c>
      <c r="D5" s="12">
        <f t="shared" si="0"/>
        <v>2146063.9997399999</v>
      </c>
      <c r="E5" s="12">
        <f>[1]Подогрев!K6/'21'!B5</f>
        <v>166.39600643724651</v>
      </c>
      <c r="F5" s="12">
        <f t="shared" si="1"/>
        <v>661.82599356275341</v>
      </c>
      <c r="G5" s="12">
        <v>0</v>
      </c>
      <c r="H5" s="12">
        <f t="shared" si="2"/>
        <v>661.82599356275341</v>
      </c>
      <c r="I5" s="13">
        <v>53448.6</v>
      </c>
      <c r="J5" s="12">
        <f t="shared" si="3"/>
        <v>1714903.6597399998</v>
      </c>
      <c r="K5" s="12">
        <v>1821380.13</v>
      </c>
      <c r="L5" s="12">
        <f t="shared" si="4"/>
        <v>-106476.47026000009</v>
      </c>
      <c r="M5" s="14">
        <f t="shared" si="5"/>
        <v>-1.9921283300217423</v>
      </c>
    </row>
    <row r="6" spans="1:13" x14ac:dyDescent="0.25">
      <c r="A6" s="9">
        <v>45413</v>
      </c>
      <c r="B6" s="10">
        <v>2591.17</v>
      </c>
      <c r="C6" s="11">
        <v>651.19899999999996</v>
      </c>
      <c r="D6" s="12">
        <f t="shared" si="0"/>
        <v>1687367.31283</v>
      </c>
      <c r="E6" s="12">
        <f>[1]Подогрев!K7/'21'!B6</f>
        <v>203.00942817337338</v>
      </c>
      <c r="F6" s="12">
        <f t="shared" si="1"/>
        <v>448.18957182662655</v>
      </c>
      <c r="G6" s="12">
        <v>0</v>
      </c>
      <c r="H6" s="12">
        <f t="shared" si="2"/>
        <v>448.18957182662655</v>
      </c>
      <c r="I6" s="13">
        <v>53448.6</v>
      </c>
      <c r="J6" s="12">
        <f t="shared" si="3"/>
        <v>1161335.37283</v>
      </c>
      <c r="K6" s="12">
        <v>1821380.13</v>
      </c>
      <c r="L6" s="12">
        <f t="shared" si="4"/>
        <v>-660044.75716999988</v>
      </c>
      <c r="M6" s="14">
        <f t="shared" si="5"/>
        <v>-12.349149597370182</v>
      </c>
    </row>
    <row r="7" spans="1:13" x14ac:dyDescent="0.25">
      <c r="A7" s="9">
        <v>45444</v>
      </c>
      <c r="B7" s="10">
        <v>2591.17</v>
      </c>
      <c r="C7" s="11">
        <v>158.453</v>
      </c>
      <c r="D7" s="12">
        <f t="shared" si="0"/>
        <v>410578.66000999999</v>
      </c>
      <c r="E7" s="12">
        <f>[1]Подогрев!K8/'21'!B7</f>
        <v>144.30056692536576</v>
      </c>
      <c r="F7" s="12">
        <f t="shared" si="1"/>
        <v>14.152433074634246</v>
      </c>
      <c r="G7" s="12">
        <v>0</v>
      </c>
      <c r="H7" s="12">
        <f t="shared" si="2"/>
        <v>14.152433074634246</v>
      </c>
      <c r="I7" s="13">
        <v>53448.6</v>
      </c>
      <c r="J7" s="12">
        <f t="shared" si="3"/>
        <v>36671.360010000019</v>
      </c>
      <c r="K7" s="12">
        <v>1821137.12</v>
      </c>
      <c r="L7" s="12">
        <f t="shared" si="4"/>
        <v>-1784465.7599900002</v>
      </c>
      <c r="M7" s="14">
        <f t="shared" si="5"/>
        <v>-33.386576261866544</v>
      </c>
    </row>
    <row r="8" spans="1:13" x14ac:dyDescent="0.25">
      <c r="A8" s="9">
        <v>45474</v>
      </c>
      <c r="B8" s="10">
        <v>2774.8</v>
      </c>
      <c r="C8" s="11">
        <v>256.55099999999999</v>
      </c>
      <c r="D8" s="12">
        <f t="shared" si="0"/>
        <v>711877.71479999996</v>
      </c>
      <c r="E8" s="12">
        <f>[1]Подогрев!K9/'21'!B8</f>
        <v>153.00397145740232</v>
      </c>
      <c r="F8" s="12">
        <f t="shared" si="1"/>
        <v>103.54702854259767</v>
      </c>
      <c r="G8" s="12">
        <v>0</v>
      </c>
      <c r="H8" s="12">
        <f t="shared" si="2"/>
        <v>103.54702854259767</v>
      </c>
      <c r="I8" s="13">
        <v>53448.6</v>
      </c>
      <c r="J8" s="12">
        <f t="shared" si="3"/>
        <v>287322.29480000003</v>
      </c>
      <c r="K8" s="12">
        <v>1950684.23</v>
      </c>
      <c r="L8" s="12">
        <f t="shared" si="4"/>
        <v>-1663361.9351999999</v>
      </c>
      <c r="M8" s="14">
        <f t="shared" si="5"/>
        <v>-31.120776506774732</v>
      </c>
    </row>
    <row r="9" spans="1:13" x14ac:dyDescent="0.25">
      <c r="A9" s="9">
        <v>45505</v>
      </c>
      <c r="B9" s="10">
        <v>2774.8</v>
      </c>
      <c r="C9" s="11">
        <v>267.57100000000003</v>
      </c>
      <c r="D9" s="12">
        <f t="shared" si="0"/>
        <v>742456.01080000016</v>
      </c>
      <c r="E9" s="12">
        <f>[1]Подогрев!K10/'21'!B9</f>
        <v>133.18083105088652</v>
      </c>
      <c r="F9" s="12">
        <f t="shared" si="1"/>
        <v>134.3901689491135</v>
      </c>
      <c r="G9" s="12">
        <v>0</v>
      </c>
      <c r="H9" s="12">
        <f t="shared" si="2"/>
        <v>134.3901689491135</v>
      </c>
      <c r="I9" s="13">
        <v>53448.6</v>
      </c>
      <c r="J9" s="12">
        <f t="shared" si="3"/>
        <v>372905.84080000018</v>
      </c>
      <c r="K9" s="12">
        <v>1948217.65</v>
      </c>
      <c r="L9" s="12">
        <f t="shared" si="4"/>
        <v>-1575311.8091999998</v>
      </c>
      <c r="M9" s="14">
        <f t="shared" si="5"/>
        <v>-29.473397043140508</v>
      </c>
    </row>
    <row r="10" spans="1:13" x14ac:dyDescent="0.25">
      <c r="A10" s="9">
        <v>45536</v>
      </c>
      <c r="B10" s="10">
        <v>2774.8</v>
      </c>
      <c r="C10" s="11">
        <v>276.14600000000002</v>
      </c>
      <c r="D10" s="12">
        <f t="shared" si="0"/>
        <v>766249.92080000008</v>
      </c>
      <c r="E10" s="12">
        <f>[1]Подогрев!K11/'21'!B10</f>
        <v>133.62633703329968</v>
      </c>
      <c r="F10" s="12">
        <f t="shared" si="1"/>
        <v>142.51966296670034</v>
      </c>
      <c r="G10" s="12">
        <v>0</v>
      </c>
      <c r="H10" s="12">
        <f t="shared" si="2"/>
        <v>142.51966296670034</v>
      </c>
      <c r="I10" s="13">
        <v>53448.6</v>
      </c>
      <c r="J10" s="12">
        <f t="shared" si="3"/>
        <v>395463.56080000015</v>
      </c>
      <c r="K10" s="12">
        <v>1952316.47</v>
      </c>
      <c r="L10" s="12">
        <f t="shared" si="4"/>
        <v>-1556852.9091999999</v>
      </c>
      <c r="M10" s="14">
        <f t="shared" si="5"/>
        <v>-29.128039073053362</v>
      </c>
    </row>
    <row r="11" spans="1:13" x14ac:dyDescent="0.25">
      <c r="A11" s="9">
        <v>45566</v>
      </c>
      <c r="B11" s="10">
        <v>2774.8</v>
      </c>
      <c r="C11" s="11">
        <v>640.22199999999998</v>
      </c>
      <c r="D11" s="12">
        <f t="shared" si="0"/>
        <v>1776488.0056</v>
      </c>
      <c r="E11" s="12">
        <f>[1]Подогрев!K12/'21'!B11</f>
        <v>143.87605593195906</v>
      </c>
      <c r="F11" s="12">
        <f t="shared" si="1"/>
        <v>496.34594406804092</v>
      </c>
      <c r="G11" s="12">
        <v>0</v>
      </c>
      <c r="H11" s="12">
        <f t="shared" si="2"/>
        <v>496.34594406804092</v>
      </c>
      <c r="I11" s="13">
        <v>53448.6</v>
      </c>
      <c r="J11" s="12">
        <f t="shared" si="3"/>
        <v>1377260.7256</v>
      </c>
      <c r="K11" s="12">
        <v>1946393.38</v>
      </c>
      <c r="L11" s="12">
        <f t="shared" si="4"/>
        <v>-569132.65439999988</v>
      </c>
      <c r="M11" s="14">
        <f t="shared" si="5"/>
        <v>-10.648223796320201</v>
      </c>
    </row>
    <row r="12" spans="1:13" x14ac:dyDescent="0.25">
      <c r="A12" s="9">
        <v>45597</v>
      </c>
      <c r="B12" s="10">
        <v>2774.8</v>
      </c>
      <c r="C12" s="11">
        <v>1086.549</v>
      </c>
      <c r="D12" s="12">
        <f t="shared" si="0"/>
        <v>3014956.1652000002</v>
      </c>
      <c r="E12" s="12">
        <f>[1]Подогрев!K13/'21'!B12</f>
        <v>164.19437076546055</v>
      </c>
      <c r="F12" s="12">
        <f>C12-E12</f>
        <v>922.3546292345394</v>
      </c>
      <c r="G12" s="12">
        <v>0</v>
      </c>
      <c r="H12" s="12">
        <f t="shared" si="2"/>
        <v>922.3546292345394</v>
      </c>
      <c r="I12" s="13">
        <v>53448.6</v>
      </c>
      <c r="J12" s="12">
        <f t="shared" si="3"/>
        <v>2559349.6252000001</v>
      </c>
      <c r="K12" s="12">
        <v>1950086.04</v>
      </c>
      <c r="L12" s="12">
        <f t="shared" si="4"/>
        <v>609263.58520000009</v>
      </c>
      <c r="M12" s="14">
        <f t="shared" si="5"/>
        <v>11.39905601269257</v>
      </c>
    </row>
    <row r="13" spans="1:13" x14ac:dyDescent="0.25">
      <c r="A13" s="9">
        <v>45627</v>
      </c>
      <c r="B13" s="10">
        <v>2774.8</v>
      </c>
      <c r="C13" s="15">
        <v>904.10799999999995</v>
      </c>
      <c r="D13" s="12">
        <f t="shared" si="0"/>
        <v>2508718.8783999998</v>
      </c>
      <c r="E13" s="12">
        <f>453587.62/B13</f>
        <v>163.46677958771801</v>
      </c>
      <c r="F13" s="12">
        <f t="shared" si="1"/>
        <v>740.64122041228188</v>
      </c>
      <c r="G13" s="12">
        <v>0</v>
      </c>
      <c r="H13" s="12">
        <f t="shared" si="2"/>
        <v>740.64122041228188</v>
      </c>
      <c r="I13" s="13">
        <v>53448.6</v>
      </c>
      <c r="J13" s="12">
        <f t="shared" si="3"/>
        <v>2055131.2583999999</v>
      </c>
      <c r="K13" s="12">
        <v>1950086.04</v>
      </c>
      <c r="L13" s="12">
        <f t="shared" si="4"/>
        <v>105045.2183999999</v>
      </c>
      <c r="M13" s="14">
        <f t="shared" si="5"/>
        <v>1.9653502318114955</v>
      </c>
    </row>
    <row r="14" spans="1:13" x14ac:dyDescent="0.25">
      <c r="A14" s="16"/>
      <c r="B14" s="17"/>
      <c r="C14" s="18"/>
      <c r="D14" s="17"/>
      <c r="E14" s="17"/>
      <c r="F14" s="17"/>
      <c r="G14" s="17"/>
      <c r="H14" s="17"/>
      <c r="I14" s="19"/>
      <c r="J14" s="20"/>
      <c r="K14" s="12">
        <f>SUM(K2:K13)</f>
        <v>22626246.489999998</v>
      </c>
      <c r="L14" s="12">
        <f>SUM(L2:L13)</f>
        <v>-1693556.2287799998</v>
      </c>
      <c r="M14" s="12">
        <f>SUM(M2:M13)</f>
        <v>-31.685698573582837</v>
      </c>
    </row>
    <row r="15" spans="1:13" x14ac:dyDescent="0.25">
      <c r="A15" s="16"/>
      <c r="B15" s="18"/>
      <c r="C15" s="18"/>
      <c r="D15" s="17"/>
      <c r="E15" s="17"/>
      <c r="F15" s="17"/>
      <c r="G15" s="17"/>
      <c r="H15" s="17"/>
      <c r="I15" s="19"/>
      <c r="J15" s="20"/>
      <c r="K15" s="20"/>
      <c r="L15" s="17"/>
      <c r="M15" s="21"/>
    </row>
    <row r="16" spans="1:13" x14ac:dyDescent="0.25">
      <c r="A16" s="17"/>
      <c r="B16" s="17"/>
      <c r="C16" s="17"/>
      <c r="D16" s="19"/>
      <c r="E16" s="20"/>
      <c r="F16" s="20"/>
      <c r="G16" s="17"/>
      <c r="H16" s="21"/>
      <c r="J16" s="22"/>
    </row>
    <row r="17" spans="1:10" x14ac:dyDescent="0.25">
      <c r="A17" s="17"/>
      <c r="B17" s="17"/>
      <c r="D17" s="19"/>
      <c r="E17" s="20"/>
      <c r="F17" s="20"/>
      <c r="G17" s="17"/>
      <c r="H17" s="21"/>
      <c r="J17" s="22"/>
    </row>
    <row r="18" spans="1:10" x14ac:dyDescent="0.25">
      <c r="A18" s="17"/>
      <c r="B18" s="17"/>
      <c r="D18" s="19"/>
      <c r="E18" s="20"/>
      <c r="F18" s="20"/>
      <c r="G18" s="17"/>
      <c r="H18" s="21"/>
      <c r="J18" s="22"/>
    </row>
    <row r="19" spans="1:10" x14ac:dyDescent="0.25">
      <c r="A19" s="17"/>
      <c r="B19" s="17"/>
      <c r="D19" s="19"/>
      <c r="E19" s="20"/>
      <c r="F19" s="20"/>
      <c r="G19" s="17"/>
      <c r="H19" s="21"/>
      <c r="J19" s="22"/>
    </row>
    <row r="24" spans="1:10" x14ac:dyDescent="0.25">
      <c r="J24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Быкова Дарья</cp:lastModifiedBy>
  <dcterms:created xsi:type="dcterms:W3CDTF">2025-03-05T13:59:31Z</dcterms:created>
  <dcterms:modified xsi:type="dcterms:W3CDTF">2025-03-05T13:59:54Z</dcterms:modified>
</cp:coreProperties>
</file>