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Курбатова\2024\Ноябрь\"/>
    </mc:Choice>
  </mc:AlternateContent>
  <bookViews>
    <workbookView xWindow="0" yWindow="0" windowWidth="17256" windowHeight="5772" tabRatio="727" firstSheet="1" activeTab="1"/>
  </bookViews>
  <sheets>
    <sheet name="ОДН" sheetId="6" state="hidden" r:id="rId1"/>
    <sheet name="Проверка для собственников" sheetId="3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6" l="1"/>
  <c r="G4" i="36"/>
  <c r="G5" i="36"/>
  <c r="G6" i="36"/>
  <c r="G7" i="36"/>
  <c r="G8" i="36"/>
  <c r="G9" i="36"/>
  <c r="G10" i="36"/>
  <c r="G11" i="36"/>
  <c r="G3" i="36"/>
  <c r="H11" i="36"/>
  <c r="H10" i="36"/>
  <c r="H9" i="36"/>
  <c r="D9" i="36"/>
  <c r="F3" i="36"/>
  <c r="D10" i="36" l="1"/>
  <c r="D11" i="36" s="1"/>
  <c r="K28" i="6"/>
  <c r="K23" i="6"/>
  <c r="B32" i="6"/>
  <c r="B31" i="6"/>
  <c r="H8" i="36" l="1"/>
  <c r="H7" i="36"/>
  <c r="H6" i="36"/>
  <c r="H5" i="36"/>
  <c r="H4" i="36"/>
  <c r="I3" i="36"/>
  <c r="D4" i="36"/>
  <c r="D5" i="36" s="1"/>
  <c r="D6" i="36" s="1"/>
  <c r="D7" i="36" s="1"/>
  <c r="D8" i="36" s="1"/>
  <c r="C4" i="36"/>
  <c r="F4" i="36" s="1"/>
  <c r="J3" i="36" l="1"/>
  <c r="I4" i="36"/>
  <c r="J4" i="36" s="1"/>
  <c r="C5" i="36"/>
  <c r="F5" i="36" s="1"/>
  <c r="C6" i="36"/>
  <c r="F6" i="36" s="1"/>
  <c r="I5" i="36" l="1"/>
  <c r="J5" i="36" s="1"/>
  <c r="I6" i="36"/>
  <c r="J6" i="36" s="1"/>
  <c r="C7" i="36"/>
  <c r="F7" i="36" l="1"/>
  <c r="I7" i="36"/>
  <c r="J7" i="36" s="1"/>
  <c r="C8" i="36"/>
  <c r="C9" i="36" s="1"/>
  <c r="C10" i="36" l="1"/>
  <c r="F9" i="36"/>
  <c r="I9" i="36"/>
  <c r="J9" i="36" s="1"/>
  <c r="F8" i="36"/>
  <c r="I8" i="36"/>
  <c r="J8" i="36" s="1"/>
  <c r="I10" i="36" l="1"/>
  <c r="C11" i="36"/>
  <c r="F10" i="36"/>
  <c r="J10" i="36" s="1"/>
  <c r="I11" i="36" l="1"/>
  <c r="F11" i="36"/>
  <c r="J11" i="36" s="1"/>
  <c r="J15" i="36" s="1"/>
  <c r="B37" i="6"/>
  <c r="B36" i="6"/>
  <c r="B35" i="6"/>
  <c r="B34" i="6"/>
  <c r="B33" i="6"/>
</calcChain>
</file>

<file path=xl/sharedStrings.xml><?xml version="1.0" encoding="utf-8"?>
<sst xmlns="http://schemas.openxmlformats.org/spreadsheetml/2006/main" count="18" uniqueCount="17">
  <si>
    <t>Месяц</t>
  </si>
  <si>
    <t>Сумма в счете для распределения, руб.</t>
  </si>
  <si>
    <t>Площадь помещения, кв.м.</t>
  </si>
  <si>
    <t>Выставлено РСО, руб.</t>
  </si>
  <si>
    <t>Площадь квартир</t>
  </si>
  <si>
    <t>Тариф, руб</t>
  </si>
  <si>
    <t>Норматив на 1 кв.м.</t>
  </si>
  <si>
    <t>Начислено по услуге Обращение с ТКО по нормативу, руб</t>
  </si>
  <si>
    <t xml:space="preserve">Итого </t>
  </si>
  <si>
    <t>Расход руб на 1 кв.м.</t>
  </si>
  <si>
    <t>Итого расход по помещению, руб</t>
  </si>
  <si>
    <t>Итого перерасчет в ЕПД, руб.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</si>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</sst>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6" formatCode="#,##0.0"/>
    <numFmt numFmtId="167" formatCode="#,##0.000"/>
    <numFmt numFmtId="168" formatCode="#,##0.0000"/>
    <numFmt numFmtId="169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59"/>
      <name val="Arial"/>
      <family val="2"/>
    </font>
    <font>
      <b/>
      <sz val="8"/>
      <name val="Arial"/>
      <family val="2"/>
      <charset val="204"/>
    </font>
    <font>
      <sz val="8"/>
      <color indexed="5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2" fontId="0" fillId="0" borderId="0" xfId="0" applyNumberFormat="1"/>
    <xf numFmtId="4" fontId="0" fillId="0" borderId="0" xfId="0" applyNumberFormat="1"/>
    <xf numFmtId="4" fontId="1" fillId="4" borderId="1" xfId="4" applyNumberFormat="1" applyFont="1" applyFill="1" applyBorder="1" applyAlignment="1">
      <alignment horizontal="right" vertical="top"/>
    </xf>
    <xf numFmtId="2" fontId="1" fillId="0" borderId="1" xfId="4" applyNumberFormat="1" applyFont="1" applyBorder="1" applyAlignment="1">
      <alignment horizontal="right" vertical="top"/>
    </xf>
    <xf numFmtId="0" fontId="6" fillId="3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4" fontId="5" fillId="2" borderId="1" xfId="3" applyNumberFormat="1" applyFont="1" applyFill="1" applyBorder="1" applyAlignment="1">
      <alignment horizontal="right" vertical="top" wrapText="1"/>
    </xf>
    <xf numFmtId="166" fontId="0" fillId="0" borderId="0" xfId="0" applyNumberFormat="1"/>
    <xf numFmtId="0" fontId="5" fillId="2" borderId="2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top" wrapText="1"/>
    </xf>
    <xf numFmtId="17" fontId="2" fillId="2" borderId="2" xfId="1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horizontal="right" vertical="top"/>
    </xf>
    <xf numFmtId="168" fontId="7" fillId="2" borderId="2" xfId="1" applyNumberFormat="1" applyFont="1" applyFill="1" applyBorder="1" applyAlignment="1">
      <alignment horizontal="right" vertical="top" wrapText="1"/>
    </xf>
    <xf numFmtId="4" fontId="7" fillId="2" borderId="2" xfId="1" applyNumberFormat="1" applyFont="1" applyFill="1" applyBorder="1" applyAlignment="1">
      <alignment horizontal="right" vertical="top" wrapText="1"/>
    </xf>
    <xf numFmtId="167" fontId="7" fillId="2" borderId="2" xfId="1" applyNumberFormat="1" applyFont="1" applyFill="1" applyBorder="1" applyAlignment="1">
      <alignment horizontal="right" vertical="top" wrapText="1"/>
    </xf>
    <xf numFmtId="4" fontId="2" fillId="2" borderId="1" xfId="5" applyNumberFormat="1" applyFont="1" applyFill="1" applyBorder="1" applyAlignment="1">
      <alignment horizontal="right" vertical="top" wrapText="1"/>
    </xf>
    <xf numFmtId="167" fontId="7" fillId="7" borderId="2" xfId="1" applyNumberFormat="1" applyFont="1" applyFill="1" applyBorder="1" applyAlignment="1">
      <alignment horizontal="right" vertical="top" wrapText="1"/>
    </xf>
    <xf numFmtId="0" fontId="2" fillId="2" borderId="2" xfId="1" applyNumberFormat="1" applyFont="1" applyFill="1" applyBorder="1" applyAlignment="1">
      <alignment horizontal="center" vertical="center" wrapText="1"/>
    </xf>
    <xf numFmtId="168" fontId="5" fillId="2" borderId="2" xfId="1" applyNumberFormat="1" applyFont="1" applyFill="1" applyBorder="1" applyAlignment="1">
      <alignment horizontal="right" vertical="top" wrapText="1"/>
    </xf>
    <xf numFmtId="4" fontId="5" fillId="2" borderId="2" xfId="1" applyNumberFormat="1" applyFont="1" applyFill="1" applyBorder="1" applyAlignment="1">
      <alignment horizontal="right" vertical="top" wrapText="1"/>
    </xf>
    <xf numFmtId="2" fontId="1" fillId="0" borderId="1" xfId="4" applyNumberFormat="1" applyFont="1" applyFill="1" applyBorder="1" applyAlignment="1">
      <alignment horizontal="right" vertical="top"/>
    </xf>
    <xf numFmtId="169" fontId="7" fillId="2" borderId="2" xfId="1" applyNumberFormat="1" applyFont="1" applyFill="1" applyBorder="1" applyAlignment="1">
      <alignment horizontal="right" vertical="top" wrapText="1"/>
    </xf>
    <xf numFmtId="17" fontId="0" fillId="0" borderId="0" xfId="0" applyNumberFormat="1"/>
    <xf numFmtId="2" fontId="1" fillId="6" borderId="1" xfId="4" applyNumberFormat="1" applyFont="1" applyFill="1" applyBorder="1" applyAlignment="1">
      <alignment horizontal="right" vertical="top"/>
    </xf>
  </cellXfs>
  <cellStyles count="6">
    <cellStyle name="Обычный" xfId="0" builtinId="0"/>
    <cellStyle name="Обычный 2" xfId="2"/>
    <cellStyle name="Обычный_Богородский" xfId="5"/>
    <cellStyle name="Обычный_Лист1" xfId="1"/>
    <cellStyle name="Обычный_ОДН" xfId="3"/>
    <cellStyle name="Обычный_Площадь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B9" sqref="B9:B17"/>
    </sheetView>
  </sheetViews>
  <sheetFormatPr defaultRowHeight="14.4" x14ac:dyDescent="0.3"/>
  <cols>
    <col min="1" max="1" width="43.33203125" customWidth="1"/>
    <col min="3" max="3" width="11.5546875" customWidth="1"/>
    <col min="11" max="11" width="10" bestFit="1" customWidth="1"/>
  </cols>
  <sheetData>
    <row r="1" spans="2:3" ht="40.799999999999997" x14ac:dyDescent="0.3">
      <c r="B1" s="5" t="s">
        <v>0</v>
      </c>
      <c r="C1" s="6" t="s">
        <v>1</v>
      </c>
    </row>
    <row r="2" spans="2:3" x14ac:dyDescent="0.3">
      <c r="B2" s="5">
        <v>1</v>
      </c>
      <c r="C2" s="6">
        <v>2</v>
      </c>
    </row>
    <row r="3" spans="2:3" x14ac:dyDescent="0.3">
      <c r="B3" t="s">
        <v>12</v>
      </c>
      <c r="C3" s="7">
        <v>92594.7</v>
      </c>
    </row>
    <row r="4" spans="2:3" x14ac:dyDescent="0.3">
      <c r="B4" t="s">
        <v>13</v>
      </c>
      <c r="C4" s="7">
        <v>91668.75</v>
      </c>
    </row>
    <row r="5" spans="2:3" x14ac:dyDescent="0.3">
      <c r="B5" t="s">
        <v>14</v>
      </c>
      <c r="C5" s="7">
        <v>95372.54</v>
      </c>
    </row>
    <row r="6" spans="2:3" x14ac:dyDescent="0.3">
      <c r="B6" t="s">
        <v>15</v>
      </c>
      <c r="C6" s="7">
        <v>98150.38</v>
      </c>
    </row>
    <row r="7" spans="2:3" x14ac:dyDescent="0.3">
      <c r="B7" t="s">
        <v>16</v>
      </c>
      <c r="C7" s="7">
        <v>113891.48</v>
      </c>
    </row>
    <row r="8" spans="2:3" x14ac:dyDescent="0.3">
      <c r="B8" s="25">
        <v>45292</v>
      </c>
      <c r="C8" s="7">
        <v>112965.53</v>
      </c>
    </row>
    <row r="9" spans="2:3" x14ac:dyDescent="0.3">
      <c r="B9" s="25">
        <v>45323</v>
      </c>
      <c r="C9" s="7">
        <v>105557.96</v>
      </c>
    </row>
    <row r="10" spans="2:3" x14ac:dyDescent="0.3">
      <c r="B10" s="25">
        <v>45352</v>
      </c>
      <c r="C10" s="7">
        <v>111113.64</v>
      </c>
    </row>
    <row r="11" spans="2:3" x14ac:dyDescent="0.3">
      <c r="B11" s="25">
        <v>45383</v>
      </c>
      <c r="C11" s="7">
        <v>110187.69</v>
      </c>
    </row>
    <row r="12" spans="2:3" x14ac:dyDescent="0.3">
      <c r="B12" s="25">
        <v>45413</v>
      </c>
      <c r="C12" s="7">
        <v>114817.43</v>
      </c>
    </row>
    <row r="13" spans="2:3" x14ac:dyDescent="0.3">
      <c r="B13" s="25">
        <v>45444</v>
      </c>
      <c r="C13" s="7">
        <v>110187.69</v>
      </c>
    </row>
    <row r="14" spans="2:3" x14ac:dyDescent="0.3">
      <c r="B14" s="25">
        <v>45474</v>
      </c>
      <c r="C14" s="7">
        <v>100555.88</v>
      </c>
    </row>
    <row r="15" spans="2:3" x14ac:dyDescent="0.3">
      <c r="B15" s="25">
        <v>45505</v>
      </c>
      <c r="C15" s="7">
        <v>101486.95</v>
      </c>
    </row>
    <row r="16" spans="2:3" x14ac:dyDescent="0.3">
      <c r="B16" s="25">
        <v>45536</v>
      </c>
      <c r="C16" s="7">
        <v>104280.18</v>
      </c>
    </row>
    <row r="17" spans="1:12" x14ac:dyDescent="0.3">
      <c r="B17" s="25">
        <v>45566</v>
      </c>
      <c r="C17" s="7">
        <v>110797.69</v>
      </c>
    </row>
    <row r="18" spans="1:12" x14ac:dyDescent="0.3">
      <c r="C18" s="7"/>
    </row>
    <row r="19" spans="1:12" x14ac:dyDescent="0.3">
      <c r="C19" s="7"/>
    </row>
    <row r="20" spans="1:12" x14ac:dyDescent="0.3">
      <c r="C20" s="7"/>
    </row>
    <row r="21" spans="1:12" x14ac:dyDescent="0.3">
      <c r="C21" s="7"/>
    </row>
    <row r="22" spans="1:12" x14ac:dyDescent="0.3">
      <c r="C22" s="7"/>
    </row>
    <row r="23" spans="1:12" x14ac:dyDescent="0.3">
      <c r="K23" s="2">
        <f>SUM(A29:G29)</f>
        <v>611125.15</v>
      </c>
    </row>
    <row r="25" spans="1:12" x14ac:dyDescent="0.3">
      <c r="K25" s="3">
        <v>23660.400000000001</v>
      </c>
      <c r="L25">
        <v>55.1</v>
      </c>
    </row>
    <row r="28" spans="1:12" x14ac:dyDescent="0.3">
      <c r="K28" s="1">
        <f>K23/K25*L25</f>
        <v>1423.1794798481851</v>
      </c>
    </row>
    <row r="29" spans="1:12" x14ac:dyDescent="0.3">
      <c r="A29" s="8">
        <v>107409.65</v>
      </c>
      <c r="B29" s="8">
        <v>25926.49</v>
      </c>
      <c r="C29" s="8">
        <v>104632.13</v>
      </c>
      <c r="D29" s="8">
        <v>87964.94</v>
      </c>
      <c r="E29" s="8">
        <v>101854.14</v>
      </c>
      <c r="F29" s="8">
        <v>92594.63</v>
      </c>
      <c r="G29" s="8">
        <v>90743.17</v>
      </c>
    </row>
    <row r="31" spans="1:12" x14ac:dyDescent="0.3">
      <c r="B31" s="9">
        <f>A29-C3</f>
        <v>14814.949999999997</v>
      </c>
    </row>
    <row r="32" spans="1:12" x14ac:dyDescent="0.3">
      <c r="B32" s="9">
        <f>B29-C4</f>
        <v>-65742.259999999995</v>
      </c>
    </row>
    <row r="33" spans="2:2" x14ac:dyDescent="0.3">
      <c r="B33" s="9">
        <f>C29-C5</f>
        <v>9259.5900000000111</v>
      </c>
    </row>
    <row r="34" spans="2:2" x14ac:dyDescent="0.3">
      <c r="B34" s="9">
        <f>D29-C6</f>
        <v>-10185.440000000002</v>
      </c>
    </row>
    <row r="35" spans="2:2" x14ac:dyDescent="0.3">
      <c r="B35" s="9">
        <f>E29-C7</f>
        <v>-12037.339999999997</v>
      </c>
    </row>
    <row r="36" spans="2:2" x14ac:dyDescent="0.3">
      <c r="B36" s="9">
        <f>F29-C8</f>
        <v>-20370.899999999994</v>
      </c>
    </row>
    <row r="37" spans="2:2" x14ac:dyDescent="0.3">
      <c r="B37" s="9">
        <f>G29-C9</f>
        <v>-14814.790000000008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I8" sqref="I8"/>
    </sheetView>
  </sheetViews>
  <sheetFormatPr defaultRowHeight="14.4" x14ac:dyDescent="0.3"/>
  <cols>
    <col min="7" max="7" width="13.44140625" customWidth="1"/>
  </cols>
  <sheetData>
    <row r="1" spans="1:10" ht="61.2" x14ac:dyDescent="0.3">
      <c r="A1" s="10" t="s">
        <v>0</v>
      </c>
      <c r="B1" s="10" t="s">
        <v>4</v>
      </c>
      <c r="C1" s="10" t="s">
        <v>2</v>
      </c>
      <c r="D1" s="10" t="s">
        <v>6</v>
      </c>
      <c r="E1" s="10" t="s">
        <v>5</v>
      </c>
      <c r="F1" s="10" t="s">
        <v>7</v>
      </c>
      <c r="G1" s="11" t="s">
        <v>3</v>
      </c>
      <c r="H1" s="10" t="s">
        <v>9</v>
      </c>
      <c r="I1" s="10" t="s">
        <v>10</v>
      </c>
      <c r="J1" s="10" t="s">
        <v>11</v>
      </c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3">
      <c r="A3" s="25">
        <v>45323</v>
      </c>
      <c r="B3" s="23">
        <v>23660.400000000001</v>
      </c>
      <c r="C3" s="26">
        <v>59.1</v>
      </c>
      <c r="D3" s="24">
        <v>8.6669999999999994E-3</v>
      </c>
      <c r="E3" s="16">
        <v>841.77</v>
      </c>
      <c r="F3" s="16">
        <f>C3*D3*E3</f>
        <v>431.17117686899996</v>
      </c>
      <c r="G3" s="18">
        <f>ОДН!C9</f>
        <v>105557.96</v>
      </c>
      <c r="H3" s="19">
        <f>G3/B3</f>
        <v>4.4613768152693956</v>
      </c>
      <c r="I3" s="19">
        <f>H3*C3</f>
        <v>263.6673697824213</v>
      </c>
      <c r="J3" s="16">
        <f>I3-F3</f>
        <v>-167.50380708657866</v>
      </c>
    </row>
    <row r="4" spans="1:10" x14ac:dyDescent="0.3">
      <c r="A4" s="25">
        <v>45352</v>
      </c>
      <c r="B4" s="23">
        <v>23660.400000000001</v>
      </c>
      <c r="C4" s="26">
        <f>C3</f>
        <v>59.1</v>
      </c>
      <c r="D4" s="24">
        <f>D3</f>
        <v>8.6669999999999994E-3</v>
      </c>
      <c r="E4" s="16">
        <v>841.77</v>
      </c>
      <c r="F4" s="16">
        <f t="shared" ref="F4:F8" si="0">C4*D4*E4</f>
        <v>431.17117686899996</v>
      </c>
      <c r="G4" s="18">
        <f>ОДН!C10</f>
        <v>111113.64</v>
      </c>
      <c r="H4" s="19">
        <f t="shared" ref="H4:H8" si="1">G4/B4</f>
        <v>4.696186032357863</v>
      </c>
      <c r="I4" s="19">
        <f t="shared" ref="I4:I8" si="2">H4*C4</f>
        <v>277.5445945123497</v>
      </c>
      <c r="J4" s="16">
        <f t="shared" ref="J4:J8" si="3">I4-F4</f>
        <v>-153.62658235665026</v>
      </c>
    </row>
    <row r="5" spans="1:10" x14ac:dyDescent="0.3">
      <c r="A5" s="25">
        <v>45383</v>
      </c>
      <c r="B5" s="23">
        <v>23660.400000000001</v>
      </c>
      <c r="C5" s="26">
        <f t="shared" ref="C5:D8" si="4">C4</f>
        <v>59.1</v>
      </c>
      <c r="D5" s="24">
        <f t="shared" si="4"/>
        <v>8.6669999999999994E-3</v>
      </c>
      <c r="E5" s="16">
        <v>841.77</v>
      </c>
      <c r="F5" s="16">
        <f>C5*D5*E5</f>
        <v>431.17117686899996</v>
      </c>
      <c r="G5" s="18">
        <f>ОДН!C11</f>
        <v>110187.69</v>
      </c>
      <c r="H5" s="19">
        <f t="shared" si="1"/>
        <v>4.6570510219607444</v>
      </c>
      <c r="I5" s="19">
        <f t="shared" si="2"/>
        <v>275.23171539788001</v>
      </c>
      <c r="J5" s="16">
        <f t="shared" si="3"/>
        <v>-155.93946147111996</v>
      </c>
    </row>
    <row r="6" spans="1:10" x14ac:dyDescent="0.3">
      <c r="A6" s="25">
        <v>45413</v>
      </c>
      <c r="B6" s="23">
        <v>23660.400000000001</v>
      </c>
      <c r="C6" s="26">
        <f t="shared" si="4"/>
        <v>59.1</v>
      </c>
      <c r="D6" s="24">
        <f t="shared" si="4"/>
        <v>8.6669999999999994E-3</v>
      </c>
      <c r="E6" s="16">
        <v>841.77</v>
      </c>
      <c r="F6" s="16">
        <f t="shared" si="0"/>
        <v>431.17117686899996</v>
      </c>
      <c r="G6" s="18">
        <f>ОДН!C12</f>
        <v>114817.43</v>
      </c>
      <c r="H6" s="19">
        <f t="shared" si="1"/>
        <v>4.8527256512992167</v>
      </c>
      <c r="I6" s="19">
        <f t="shared" si="2"/>
        <v>286.79608599178374</v>
      </c>
      <c r="J6" s="16">
        <f t="shared" si="3"/>
        <v>-144.37509087721622</v>
      </c>
    </row>
    <row r="7" spans="1:10" x14ac:dyDescent="0.3">
      <c r="A7" s="25">
        <v>45444</v>
      </c>
      <c r="B7" s="23">
        <v>23660.400000000001</v>
      </c>
      <c r="C7" s="26">
        <f t="shared" si="4"/>
        <v>59.1</v>
      </c>
      <c r="D7" s="24">
        <f t="shared" si="4"/>
        <v>8.6669999999999994E-3</v>
      </c>
      <c r="E7" s="16">
        <v>841.77</v>
      </c>
      <c r="F7" s="16">
        <f t="shared" si="0"/>
        <v>431.17117686899996</v>
      </c>
      <c r="G7" s="18">
        <f>ОДН!C13</f>
        <v>110187.69</v>
      </c>
      <c r="H7" s="19">
        <f t="shared" si="1"/>
        <v>4.6570510219607444</v>
      </c>
      <c r="I7" s="19">
        <f t="shared" si="2"/>
        <v>275.23171539788001</v>
      </c>
      <c r="J7" s="16">
        <f t="shared" si="3"/>
        <v>-155.93946147111996</v>
      </c>
    </row>
    <row r="8" spans="1:10" x14ac:dyDescent="0.3">
      <c r="A8" s="25">
        <v>45474</v>
      </c>
      <c r="B8" s="23">
        <v>23660.400000000001</v>
      </c>
      <c r="C8" s="26">
        <f t="shared" si="4"/>
        <v>59.1</v>
      </c>
      <c r="D8" s="24">
        <f t="shared" si="4"/>
        <v>8.6669999999999994E-3</v>
      </c>
      <c r="E8" s="16">
        <v>846.43</v>
      </c>
      <c r="F8" s="16">
        <f t="shared" si="0"/>
        <v>433.55812067099993</v>
      </c>
      <c r="G8" s="18">
        <f>ОДН!C14</f>
        <v>100555.88</v>
      </c>
      <c r="H8" s="19">
        <f t="shared" si="1"/>
        <v>4.2499653429358757</v>
      </c>
      <c r="I8" s="19">
        <f t="shared" si="2"/>
        <v>251.17295176751026</v>
      </c>
      <c r="J8" s="16">
        <f t="shared" si="3"/>
        <v>-182.38516890348967</v>
      </c>
    </row>
    <row r="9" spans="1:10" x14ac:dyDescent="0.3">
      <c r="A9" s="25">
        <v>45505</v>
      </c>
      <c r="B9" s="23">
        <v>23660.400000000001</v>
      </c>
      <c r="C9" s="26">
        <f t="shared" ref="C9:D9" si="5">C8</f>
        <v>59.1</v>
      </c>
      <c r="D9" s="24">
        <f t="shared" si="5"/>
        <v>8.6669999999999994E-3</v>
      </c>
      <c r="E9" s="16">
        <v>846.43</v>
      </c>
      <c r="F9" s="16">
        <f t="shared" ref="F9:F11" si="6">C9*D9*E9</f>
        <v>433.55812067099993</v>
      </c>
      <c r="G9" s="18">
        <f>ОДН!C15</f>
        <v>101486.95</v>
      </c>
      <c r="H9" s="19">
        <f t="shared" ref="H9:H11" si="7">G9/B9</f>
        <v>4.289316748660208</v>
      </c>
      <c r="I9" s="19">
        <f t="shared" ref="I9:I11" si="8">H9*C9</f>
        <v>253.4986198458183</v>
      </c>
      <c r="J9" s="16">
        <f t="shared" ref="J9:J11" si="9">I9-F9</f>
        <v>-180.05950082518163</v>
      </c>
    </row>
    <row r="10" spans="1:10" x14ac:dyDescent="0.3">
      <c r="A10" s="25">
        <v>45536</v>
      </c>
      <c r="B10" s="23">
        <v>23660.400000000001</v>
      </c>
      <c r="C10" s="26">
        <f t="shared" ref="C10:D10" si="10">C9</f>
        <v>59.1</v>
      </c>
      <c r="D10" s="24">
        <f t="shared" si="10"/>
        <v>8.6669999999999994E-3</v>
      </c>
      <c r="E10" s="16">
        <v>846.43</v>
      </c>
      <c r="F10" s="16">
        <f t="shared" si="6"/>
        <v>433.55812067099993</v>
      </c>
      <c r="G10" s="18">
        <f>ОДН!C16</f>
        <v>104280.18</v>
      </c>
      <c r="H10" s="19">
        <f t="shared" si="7"/>
        <v>4.4073718111274527</v>
      </c>
      <c r="I10" s="19">
        <f t="shared" si="8"/>
        <v>260.47567403763247</v>
      </c>
      <c r="J10" s="16">
        <f t="shared" si="9"/>
        <v>-173.08244663336745</v>
      </c>
    </row>
    <row r="11" spans="1:10" x14ac:dyDescent="0.3">
      <c r="A11" s="25">
        <v>45566</v>
      </c>
      <c r="B11" s="23">
        <v>23660.400000000001</v>
      </c>
      <c r="C11" s="26">
        <f t="shared" ref="C11:D11" si="11">C10</f>
        <v>59.1</v>
      </c>
      <c r="D11" s="24">
        <f t="shared" si="11"/>
        <v>8.6669999999999994E-3</v>
      </c>
      <c r="E11" s="16">
        <v>846.43</v>
      </c>
      <c r="F11" s="16">
        <f t="shared" si="6"/>
        <v>433.55812067099993</v>
      </c>
      <c r="G11" s="18">
        <f>ОДН!C17</f>
        <v>110797.69</v>
      </c>
      <c r="H11" s="19">
        <f t="shared" si="7"/>
        <v>4.6828324964920283</v>
      </c>
      <c r="I11" s="19">
        <f t="shared" si="8"/>
        <v>276.7554005426789</v>
      </c>
      <c r="J11" s="16">
        <f t="shared" si="9"/>
        <v>-156.80272012832103</v>
      </c>
    </row>
    <row r="12" spans="1:10" x14ac:dyDescent="0.3">
      <c r="A12" s="13"/>
      <c r="B12" s="14"/>
      <c r="C12" s="4"/>
      <c r="D12" s="15"/>
      <c r="E12" s="16"/>
      <c r="F12" s="17"/>
      <c r="G12" s="18"/>
      <c r="H12" s="19"/>
      <c r="I12" s="19"/>
      <c r="J12" s="16"/>
    </row>
    <row r="13" spans="1:10" x14ac:dyDescent="0.3">
      <c r="A13" s="13"/>
      <c r="B13" s="14"/>
      <c r="C13" s="4"/>
      <c r="D13" s="15"/>
      <c r="E13" s="16"/>
      <c r="F13" s="17"/>
      <c r="G13" s="18"/>
      <c r="H13" s="19"/>
      <c r="I13" s="19"/>
      <c r="J13" s="16"/>
    </row>
    <row r="14" spans="1:10" x14ac:dyDescent="0.3">
      <c r="A14" s="13"/>
      <c r="B14" s="14"/>
      <c r="C14" s="4"/>
      <c r="D14" s="15"/>
      <c r="E14" s="16"/>
      <c r="F14" s="17"/>
      <c r="G14" s="18"/>
      <c r="H14" s="19"/>
      <c r="I14" s="19"/>
      <c r="J14" s="16"/>
    </row>
    <row r="15" spans="1:10" x14ac:dyDescent="0.3">
      <c r="A15" s="20" t="s">
        <v>8</v>
      </c>
      <c r="B15" s="16"/>
      <c r="C15" s="16"/>
      <c r="D15" s="21"/>
      <c r="E15" s="22"/>
      <c r="F15" s="22"/>
      <c r="G15" s="22"/>
      <c r="H15" s="22"/>
      <c r="I15" s="22"/>
      <c r="J15" s="22">
        <f>SUM(J3:J14)</f>
        <v>-1469.7142397530447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ОДН</vt:lpstr>
      <vt:lpstr>Проверка для собственников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Наумова Мария</dc:creator>
  <cp:lastModifiedBy>Курбатова Мария</cp:lastModifiedBy>
  <dcterms:created xsi:type="dcterms:W3CDTF">2020-12-10T06:44:35Z</dcterms:created>
  <dcterms:modified xsi:type="dcterms:W3CDTF">2024-11-19T08:48:36Z</dcterms:modified>
</cp:coreProperties>
</file>